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3"/>
  </bookViews>
  <sheets>
    <sheet name="Grand Prix lentele" sheetId="1" r:id="rId1"/>
    <sheet name="Grand Prix 2016" sheetId="2" r:id="rId2"/>
    <sheet name="Lampedžiai 2016" sheetId="3" r:id="rId3"/>
    <sheet name="Plateliai 2016" sheetId="4" r:id="rId4"/>
    <sheet name="Sudeikiai 2016" sheetId="5" r:id="rId5"/>
  </sheets>
  <definedNames/>
  <calcPr fullCalcOnLoad="1"/>
</workbook>
</file>

<file path=xl/comments3.xml><?xml version="1.0" encoding="utf-8"?>
<comments xmlns="http://schemas.openxmlformats.org/spreadsheetml/2006/main">
  <authors>
    <author>GaivaVilkeviciene</author>
  </authors>
  <commentList>
    <comment ref="G2" authorId="0">
      <text>
        <r>
          <rPr>
            <b/>
            <sz val="9"/>
            <rFont val="Tahoma"/>
            <family val="0"/>
          </rPr>
          <t>GaivaVilkeviciene:</t>
        </r>
        <r>
          <rPr>
            <sz val="9"/>
            <rFont val="Tahoma"/>
            <family val="0"/>
          </rPr>
          <t xml:space="preserve">
taisyti formulėse pagal nuotolį
</t>
        </r>
      </text>
    </comment>
  </commentList>
</comments>
</file>

<file path=xl/sharedStrings.xml><?xml version="1.0" encoding="utf-8"?>
<sst xmlns="http://schemas.openxmlformats.org/spreadsheetml/2006/main" count="384" uniqueCount="86">
  <si>
    <t>Vardas, pavardė</t>
  </si>
  <si>
    <t>Gimimo metai</t>
  </si>
  <si>
    <t>100 m</t>
  </si>
  <si>
    <t>1500 m</t>
  </si>
  <si>
    <t>Taškai</t>
  </si>
  <si>
    <t>Viso taškų:</t>
  </si>
  <si>
    <t>Taškai viso:</t>
  </si>
  <si>
    <t>Taškai  -Lampėdžiai</t>
  </si>
  <si>
    <t>Taškai - Plateliai</t>
  </si>
  <si>
    <t>Taškai - Sudeikiai</t>
  </si>
  <si>
    <t>Amžiaus gr.</t>
  </si>
  <si>
    <t>Laikas     2500 m arba 5000 m</t>
  </si>
  <si>
    <t>2.</t>
  </si>
  <si>
    <t>3.</t>
  </si>
  <si>
    <t>4.</t>
  </si>
  <si>
    <t>5.</t>
  </si>
  <si>
    <t>6.</t>
  </si>
  <si>
    <t>7.</t>
  </si>
  <si>
    <t>8.</t>
  </si>
  <si>
    <t>Pavadinimas</t>
  </si>
  <si>
    <t>25 ar 50</t>
  </si>
  <si>
    <t>Eil.Nr</t>
  </si>
  <si>
    <t>Laikas     1800 m arba 3500  m</t>
  </si>
  <si>
    <t>Viso</t>
  </si>
  <si>
    <t>Laikas     2000 m arba 4000 m</t>
  </si>
  <si>
    <t>GRAND PRIX 2016</t>
  </si>
  <si>
    <t>20 ar 40</t>
  </si>
  <si>
    <t>1.</t>
  </si>
  <si>
    <t>MARIUSZ GABIEC</t>
  </si>
  <si>
    <t>GABRIELA WÓJTOWICZ</t>
  </si>
  <si>
    <t>BARTŁOMIEJ KUBKOWSKI</t>
  </si>
  <si>
    <t>PAWEŁ GREGOROWICZ</t>
  </si>
  <si>
    <t>Aleshchenko Natalia</t>
  </si>
  <si>
    <t>Sych Regina</t>
  </si>
  <si>
    <t>Smirnov Aleksandr</t>
  </si>
  <si>
    <t>Kolesov Sergei</t>
  </si>
  <si>
    <t>Komanda "PREGEL"</t>
  </si>
  <si>
    <t>Komanda "OLSTYNO"</t>
  </si>
  <si>
    <t>Nuotolis, m</t>
  </si>
  <si>
    <t>Komanda "ILGAPLAUKIAI"</t>
  </si>
  <si>
    <t>V39</t>
  </si>
  <si>
    <t>M24</t>
  </si>
  <si>
    <t>M17</t>
  </si>
  <si>
    <t>V54</t>
  </si>
  <si>
    <t>Pavel PROTAŠČIUK</t>
  </si>
  <si>
    <t>Viktorija ŠULGAITĖ</t>
  </si>
  <si>
    <t>Deimantė IVANAUSKAITĖ</t>
  </si>
  <si>
    <t>Vaidotas GUMBIS</t>
  </si>
  <si>
    <t>V59</t>
  </si>
  <si>
    <t>V24</t>
  </si>
  <si>
    <t>V44</t>
  </si>
  <si>
    <t>M59</t>
  </si>
  <si>
    <t>M29</t>
  </si>
  <si>
    <t>V49</t>
  </si>
  <si>
    <t>Komanda "STORKS"</t>
  </si>
  <si>
    <t>V64</t>
  </si>
  <si>
    <t>Ewa SZALA</t>
  </si>
  <si>
    <t>Arkadiusz OSSES</t>
  </si>
  <si>
    <t>Marek Jerzy ROTHER</t>
  </si>
  <si>
    <t>Komanda "BIJAI"</t>
  </si>
  <si>
    <t>M49</t>
  </si>
  <si>
    <t>M54</t>
  </si>
  <si>
    <t>M64</t>
  </si>
  <si>
    <t>Jolanta DULEVIČIENĖ</t>
  </si>
  <si>
    <t>Ilze AIGARE</t>
  </si>
  <si>
    <t>Arvis AIGARS</t>
  </si>
  <si>
    <t>Birutė STATKEVIČIENĖ</t>
  </si>
  <si>
    <t>Komanda "DELFINAS"</t>
  </si>
  <si>
    <t>Eduardas BABELIS</t>
  </si>
  <si>
    <t>Aušra GRABAUSKIENĖ</t>
  </si>
  <si>
    <t>V17</t>
  </si>
  <si>
    <t>Dominykas LŪŠYS</t>
  </si>
  <si>
    <t>Marius JANKAUSKAS</t>
  </si>
  <si>
    <t>Komanda "ORCOS"</t>
  </si>
  <si>
    <t>Martynas TINFAVIČIUS</t>
  </si>
  <si>
    <t>Aida VILIMIENĖ</t>
  </si>
  <si>
    <t>Grantas DAPKUS</t>
  </si>
  <si>
    <t>Vilmantas KRASAUSKAS</t>
  </si>
  <si>
    <t>Komanda "PASAKA"</t>
  </si>
  <si>
    <t>V65</t>
  </si>
  <si>
    <t>Viktoras SNIEŠKA</t>
  </si>
  <si>
    <t>Greta GATAVECKAITĖ</t>
  </si>
  <si>
    <t>Gedvydas MASIULIS</t>
  </si>
  <si>
    <t>Deividas IVANAUSKAS</t>
  </si>
  <si>
    <t>Stefan Bronislaw SKRZYPEK</t>
  </si>
  <si>
    <t>nedalyvavo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</si>
</sst>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4" fontId="47" fillId="0" borderId="0" xfId="0" applyNumberFormat="1" applyFont="1" applyBorder="1" applyAlignment="1">
      <alignment vertical="center" wrapText="1"/>
    </xf>
    <xf numFmtId="0" fontId="50" fillId="7" borderId="12" xfId="0" applyFont="1" applyFill="1" applyBorder="1" applyAlignment="1">
      <alignment horizontal="center"/>
    </xf>
    <xf numFmtId="0" fontId="50" fillId="7" borderId="13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0" fillId="7" borderId="17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64" fontId="49" fillId="0" borderId="0" xfId="0" applyNumberFormat="1" applyFont="1" applyFill="1" applyAlignment="1">
      <alignment horizontal="center"/>
    </xf>
    <xf numFmtId="164" fontId="47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right"/>
    </xf>
    <xf numFmtId="0" fontId="50" fillId="7" borderId="18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64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4" fontId="48" fillId="0" borderId="10" xfId="0" applyNumberFormat="1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2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3" fillId="0" borderId="0" xfId="0" applyFont="1" applyFill="1" applyAlignment="1">
      <alignment/>
    </xf>
    <xf numFmtId="0" fontId="14" fillId="0" borderId="10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8" fillId="0" borderId="10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zoomScalePageLayoutView="0" workbookViewId="0" topLeftCell="A1">
      <selection activeCell="D5" sqref="D5"/>
    </sheetView>
  </sheetViews>
  <sheetFormatPr defaultColWidth="9.140625" defaultRowHeight="30" customHeight="1"/>
  <cols>
    <col min="1" max="2" width="9.140625" style="16" customWidth="1"/>
    <col min="3" max="3" width="56.28125" style="16" bestFit="1" customWidth="1"/>
    <col min="4" max="4" width="16.57421875" style="23" bestFit="1" customWidth="1"/>
    <col min="5" max="16384" width="9.140625" style="16" customWidth="1"/>
  </cols>
  <sheetData>
    <row r="1" ht="30" customHeight="1">
      <c r="C1" s="18" t="s">
        <v>25</v>
      </c>
    </row>
    <row r="2" ht="30" customHeight="1" thickBot="1"/>
    <row r="3" spans="2:4" ht="30" customHeight="1" thickBot="1">
      <c r="B3" s="32"/>
      <c r="C3" s="33" t="s">
        <v>19</v>
      </c>
      <c r="D3" s="34" t="s">
        <v>6</v>
      </c>
    </row>
    <row r="4" spans="2:6" ht="30" customHeight="1">
      <c r="B4" s="25">
        <v>1</v>
      </c>
      <c r="C4" s="26" t="str">
        <f>'Grand Prix 2016'!B40</f>
        <v>Komanda "BIJAI"</v>
      </c>
      <c r="D4" s="40">
        <f>'Grand Prix 2016'!I47</f>
        <v>5533</v>
      </c>
      <c r="E4" s="16">
        <v>0.4</v>
      </c>
      <c r="F4" s="16">
        <f>D4*E4</f>
        <v>2213.2000000000003</v>
      </c>
    </row>
    <row r="5" spans="2:6" ht="30" customHeight="1">
      <c r="B5" s="28">
        <v>2</v>
      </c>
      <c r="C5" s="27" t="str">
        <f>'Grand Prix 2016'!B62</f>
        <v>Komanda "ORCOS"</v>
      </c>
      <c r="D5" s="35">
        <f>'Grand Prix 2016'!I69</f>
        <v>5399</v>
      </c>
      <c r="E5" s="16">
        <v>0.3</v>
      </c>
      <c r="F5" s="16">
        <f>D5*E5</f>
        <v>1619.7</v>
      </c>
    </row>
    <row r="6" spans="2:6" ht="30" customHeight="1">
      <c r="B6" s="28">
        <v>3</v>
      </c>
      <c r="C6" s="27" t="str">
        <f>'Grand Prix 2016'!B12</f>
        <v>Komanda "PREGEL"</v>
      </c>
      <c r="D6" s="35">
        <f>'Grand Prix 2016'!I19</f>
        <v>4764</v>
      </c>
      <c r="E6" s="16">
        <v>0.2</v>
      </c>
      <c r="F6" s="16">
        <f>D6*E6</f>
        <v>952.8000000000001</v>
      </c>
    </row>
    <row r="7" spans="2:6" ht="30" customHeight="1">
      <c r="B7" s="28">
        <v>4</v>
      </c>
      <c r="C7" s="27" t="str">
        <f>'Grand Prix 2016'!B22</f>
        <v>Komanda "ILGAPLAUKIAI"</v>
      </c>
      <c r="D7" s="35">
        <f>'Grand Prix 2016'!I29</f>
        <v>4216</v>
      </c>
      <c r="E7" s="16">
        <v>0.1</v>
      </c>
      <c r="F7" s="16">
        <f>D7*E7</f>
        <v>421.6</v>
      </c>
    </row>
    <row r="8" spans="2:6" ht="30" customHeight="1">
      <c r="B8" s="28">
        <v>5</v>
      </c>
      <c r="C8" s="27" t="str">
        <f>'Grand Prix 2016'!B71</f>
        <v>Komanda "PASAKA"</v>
      </c>
      <c r="D8" s="35">
        <f>'Grand Prix 2016'!I78</f>
        <v>3978</v>
      </c>
      <c r="E8" s="16">
        <v>0.07</v>
      </c>
      <c r="F8" s="16">
        <f>D8*E8</f>
        <v>278.46000000000004</v>
      </c>
    </row>
    <row r="9" spans="2:8" s="31" customFormat="1" ht="30" customHeight="1">
      <c r="B9" s="29">
        <v>6</v>
      </c>
      <c r="C9" s="67" t="str">
        <f>'Grand Prix 2016'!B50</f>
        <v>Komanda "DELFINAS"</v>
      </c>
      <c r="D9" s="68">
        <f>'Grand Prix 2016'!I57</f>
        <v>2469</v>
      </c>
      <c r="F9" s="42">
        <f>SUM(F4:F8)</f>
        <v>5485.760000000001</v>
      </c>
      <c r="G9" s="31" t="s">
        <v>23</v>
      </c>
      <c r="H9" s="66"/>
    </row>
    <row r="10" spans="2:4" ht="30" customHeight="1">
      <c r="B10" s="17">
        <v>7</v>
      </c>
      <c r="C10" s="30" t="str">
        <f>'Grand Prix 2016'!B31</f>
        <v>Komanda "STORKS"</v>
      </c>
      <c r="D10" s="36">
        <f>'Grand Prix 2016'!I38</f>
        <v>2109</v>
      </c>
    </row>
    <row r="11" spans="2:4" ht="30" customHeight="1">
      <c r="B11" s="17">
        <v>8</v>
      </c>
      <c r="C11" s="30" t="str">
        <f>'Grand Prix 2016'!B3</f>
        <v>Komanda "OLSTYNO"</v>
      </c>
      <c r="D11" s="36">
        <f>'Grand Prix 2016'!I10</f>
        <v>2107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="85" zoomScaleNormal="85" zoomScalePageLayoutView="0" workbookViewId="0" topLeftCell="A49">
      <selection activeCell="G55" sqref="G55"/>
    </sheetView>
  </sheetViews>
  <sheetFormatPr defaultColWidth="9.140625" defaultRowHeight="15"/>
  <cols>
    <col min="1" max="1" width="5.421875" style="1" customWidth="1"/>
    <col min="2" max="2" width="9.140625" style="1" customWidth="1"/>
    <col min="3" max="3" width="7.421875" style="1" customWidth="1"/>
    <col min="4" max="4" width="28.57421875" style="1" bestFit="1" customWidth="1"/>
    <col min="5" max="5" width="9.140625" style="3" customWidth="1"/>
    <col min="6" max="6" width="13.140625" style="2" customWidth="1"/>
    <col min="7" max="8" width="13.7109375" style="2" customWidth="1"/>
    <col min="9" max="9" width="13.140625" style="21" customWidth="1"/>
    <col min="10" max="10" width="12.140625" style="1" customWidth="1"/>
    <col min="11" max="16384" width="9.140625" style="1" customWidth="1"/>
  </cols>
  <sheetData>
    <row r="1" spans="2:9" ht="20.25">
      <c r="B1" s="72" t="s">
        <v>25</v>
      </c>
      <c r="C1" s="72"/>
      <c r="D1" s="72"/>
      <c r="E1" s="72"/>
      <c r="F1" s="72"/>
      <c r="G1" s="72"/>
      <c r="H1" s="72"/>
      <c r="I1" s="72"/>
    </row>
    <row r="3" spans="1:9" ht="18.75">
      <c r="A3" s="1">
        <v>1</v>
      </c>
      <c r="B3" s="70" t="str">
        <f>'Lampedžiai 2016'!B3:I3</f>
        <v>Komanda "OLSTYNO"</v>
      </c>
      <c r="C3" s="70"/>
      <c r="D3" s="70"/>
      <c r="E3" s="70"/>
      <c r="F3" s="70"/>
      <c r="G3" s="70"/>
      <c r="H3" s="70"/>
      <c r="I3" s="70"/>
    </row>
    <row r="5" spans="2:9" ht="28.5">
      <c r="B5" s="43" t="s">
        <v>21</v>
      </c>
      <c r="C5" s="44" t="s">
        <v>10</v>
      </c>
      <c r="D5" s="43" t="s">
        <v>0</v>
      </c>
      <c r="E5" s="43" t="s">
        <v>1</v>
      </c>
      <c r="F5" s="45" t="s">
        <v>7</v>
      </c>
      <c r="G5" s="45" t="s">
        <v>8</v>
      </c>
      <c r="H5" s="45" t="s">
        <v>9</v>
      </c>
      <c r="I5" s="46" t="s">
        <v>6</v>
      </c>
    </row>
    <row r="6" spans="2:9" ht="15">
      <c r="B6" s="6">
        <v>1</v>
      </c>
      <c r="C6" s="6" t="str">
        <f>'Lampedžiai 2016'!C6</f>
        <v>V59</v>
      </c>
      <c r="D6" s="5" t="str">
        <f>'Lampedžiai 2016'!D6</f>
        <v>MARIUSZ GABIEC</v>
      </c>
      <c r="E6" s="7">
        <f>'Lampedžiai 2016'!E6</f>
        <v>1958</v>
      </c>
      <c r="F6" s="11">
        <f>'Lampedžiai 2016'!I6</f>
        <v>656</v>
      </c>
      <c r="G6" s="64">
        <f>'Plateliai 2016'!I6</f>
        <v>0</v>
      </c>
      <c r="H6" s="11">
        <f>'Sudeikiai 2016'!I6</f>
        <v>0</v>
      </c>
      <c r="I6" s="19">
        <f>SUM(F6:H6)</f>
        <v>656</v>
      </c>
    </row>
    <row r="7" spans="2:9" ht="15">
      <c r="B7" s="6">
        <v>2</v>
      </c>
      <c r="C7" s="6" t="str">
        <f>'Lampedžiai 2016'!C7</f>
        <v>M24</v>
      </c>
      <c r="D7" s="5" t="str">
        <f>'Lampedžiai 2016'!D7</f>
        <v>GABRIELA WÓJTOWICZ</v>
      </c>
      <c r="E7" s="8">
        <f>'Lampedžiai 2016'!E7</f>
        <v>1995</v>
      </c>
      <c r="F7" s="11">
        <f>'Lampedžiai 2016'!I7</f>
        <v>394</v>
      </c>
      <c r="G7" s="64">
        <f>'Plateliai 2016'!I7</f>
        <v>0</v>
      </c>
      <c r="H7" s="11">
        <f>'Sudeikiai 2016'!I7</f>
        <v>0</v>
      </c>
      <c r="I7" s="19">
        <f>SUM(F7:H7)</f>
        <v>394</v>
      </c>
    </row>
    <row r="8" spans="2:9" ht="15">
      <c r="B8" s="6">
        <v>3</v>
      </c>
      <c r="C8" s="6" t="str">
        <f>'Lampedžiai 2016'!C8</f>
        <v>V24</v>
      </c>
      <c r="D8" s="5" t="str">
        <f>'Lampedžiai 2016'!D8</f>
        <v>BARTŁOMIEJ KUBKOWSKI</v>
      </c>
      <c r="E8" s="8">
        <f>'Lampedžiai 2016'!E8</f>
        <v>1995</v>
      </c>
      <c r="F8" s="11">
        <f>'Lampedžiai 2016'!I8</f>
        <v>561</v>
      </c>
      <c r="G8" s="64">
        <f>'Plateliai 2016'!I8</f>
        <v>0</v>
      </c>
      <c r="H8" s="11">
        <f>'Sudeikiai 2016'!I8</f>
        <v>0</v>
      </c>
      <c r="I8" s="19">
        <f>SUM(F8:H8)</f>
        <v>561</v>
      </c>
    </row>
    <row r="9" spans="2:9" ht="15">
      <c r="B9" s="6">
        <v>4</v>
      </c>
      <c r="C9" s="6" t="str">
        <f>'Lampedžiai 2016'!C9</f>
        <v>V44</v>
      </c>
      <c r="D9" s="5" t="str">
        <f>'Lampedžiai 2016'!D9</f>
        <v>PAWEŁ GREGOROWICZ</v>
      </c>
      <c r="E9" s="8">
        <f>'Lampedžiai 2016'!E9</f>
        <v>1975</v>
      </c>
      <c r="F9" s="11">
        <f>'Lampedžiai 2016'!I9</f>
        <v>496</v>
      </c>
      <c r="G9" s="64">
        <f>'Plateliai 2016'!I9</f>
        <v>0</v>
      </c>
      <c r="H9" s="11">
        <f>'Sudeikiai 2016'!I9</f>
        <v>0</v>
      </c>
      <c r="I9" s="19">
        <f>SUM(F9:H9)</f>
        <v>496</v>
      </c>
    </row>
    <row r="10" spans="2:9" ht="15">
      <c r="B10" s="71" t="s">
        <v>5</v>
      </c>
      <c r="C10" s="71"/>
      <c r="D10" s="71"/>
      <c r="E10" s="71"/>
      <c r="F10" s="71"/>
      <c r="G10" s="71"/>
      <c r="H10" s="71"/>
      <c r="I10" s="47">
        <f>SUM(I6:I9)</f>
        <v>2107</v>
      </c>
    </row>
    <row r="12" spans="1:9" ht="18.75">
      <c r="A12" s="1">
        <v>2</v>
      </c>
      <c r="B12" s="70" t="str">
        <f>'Lampedžiai 2016'!B12:I12</f>
        <v>Komanda "PREGEL"</v>
      </c>
      <c r="C12" s="70"/>
      <c r="D12" s="70"/>
      <c r="E12" s="70"/>
      <c r="F12" s="70"/>
      <c r="G12" s="70"/>
      <c r="H12" s="70"/>
      <c r="I12" s="70"/>
    </row>
    <row r="14" spans="2:9" ht="28.5">
      <c r="B14" s="43" t="s">
        <v>21</v>
      </c>
      <c r="C14" s="44" t="s">
        <v>10</v>
      </c>
      <c r="D14" s="43" t="s">
        <v>0</v>
      </c>
      <c r="E14" s="43" t="s">
        <v>1</v>
      </c>
      <c r="F14" s="45" t="s">
        <v>7</v>
      </c>
      <c r="G14" s="45" t="s">
        <v>8</v>
      </c>
      <c r="H14" s="45" t="s">
        <v>9</v>
      </c>
      <c r="I14" s="46" t="s">
        <v>6</v>
      </c>
    </row>
    <row r="15" spans="2:9" ht="15">
      <c r="B15" s="6">
        <v>1</v>
      </c>
      <c r="C15" s="6" t="str">
        <f>'Lampedžiai 2016'!C15</f>
        <v>M59</v>
      </c>
      <c r="D15" s="5" t="str">
        <f>'Lampedžiai 2016'!D15</f>
        <v>Aleshchenko Natalia</v>
      </c>
      <c r="E15" s="7">
        <f>'Lampedžiai 2016'!E15</f>
        <v>1957</v>
      </c>
      <c r="F15" s="10">
        <f>'Lampedžiai 2016'!I15</f>
        <v>550</v>
      </c>
      <c r="G15" s="10">
        <f>'Plateliai 2016'!I15</f>
        <v>697</v>
      </c>
      <c r="H15" s="10">
        <f>'Sudeikiai 2016'!I15</f>
        <v>0</v>
      </c>
      <c r="I15" s="48">
        <f>SUM(F15:H15)</f>
        <v>1247</v>
      </c>
    </row>
    <row r="16" spans="2:9" ht="15">
      <c r="B16" s="6">
        <v>2</v>
      </c>
      <c r="C16" s="6" t="str">
        <f>'Lampedžiai 2016'!C16</f>
        <v>M29</v>
      </c>
      <c r="D16" s="5" t="str">
        <f>'Lampedžiai 2016'!D16</f>
        <v>Sych Regina</v>
      </c>
      <c r="E16" s="7">
        <f>'Lampedžiai 2016'!E16</f>
        <v>1987</v>
      </c>
      <c r="F16" s="10">
        <f>'Lampedžiai 2016'!I16</f>
        <v>507</v>
      </c>
      <c r="G16" s="10">
        <f>'Plateliai 2016'!I16</f>
        <v>790</v>
      </c>
      <c r="H16" s="10">
        <f>'Sudeikiai 2016'!I16</f>
        <v>0</v>
      </c>
      <c r="I16" s="48">
        <f>SUM(F16:H16)</f>
        <v>1297</v>
      </c>
    </row>
    <row r="17" spans="2:9" ht="15">
      <c r="B17" s="6">
        <v>3</v>
      </c>
      <c r="C17" s="6" t="str">
        <f>'Lampedžiai 2016'!C17</f>
        <v>V49</v>
      </c>
      <c r="D17" s="5" t="str">
        <f>'Lampedžiai 2016'!D17</f>
        <v>Smirnov Aleksandr</v>
      </c>
      <c r="E17" s="7">
        <f>'Lampedžiai 2016'!E17</f>
        <v>1968</v>
      </c>
      <c r="F17" s="10">
        <f>'Lampedžiai 2016'!I17</f>
        <v>556</v>
      </c>
      <c r="G17" s="10">
        <f>'Plateliai 2016'!I17</f>
        <v>843</v>
      </c>
      <c r="H17" s="10">
        <f>'Sudeikiai 2016'!I17</f>
        <v>0</v>
      </c>
      <c r="I17" s="48">
        <f>SUM(F17:H17)</f>
        <v>1399</v>
      </c>
    </row>
    <row r="18" spans="2:9" ht="15">
      <c r="B18" s="6">
        <v>4</v>
      </c>
      <c r="C18" s="6" t="str">
        <f>'Lampedžiai 2016'!C18</f>
        <v>V24</v>
      </c>
      <c r="D18" s="5" t="str">
        <f>'Lampedžiai 2016'!D18</f>
        <v>Kolesov Sergei</v>
      </c>
      <c r="E18" s="7">
        <f>'Lampedžiai 2016'!E18</f>
        <v>1997</v>
      </c>
      <c r="F18" s="10">
        <f>'Lampedžiai 2016'!I18</f>
        <v>311</v>
      </c>
      <c r="G18" s="10">
        <f>'Plateliai 2016'!I18</f>
        <v>510</v>
      </c>
      <c r="H18" s="10">
        <f>'Sudeikiai 2016'!I18</f>
        <v>0</v>
      </c>
      <c r="I18" s="48">
        <f>SUM(F18:H18)</f>
        <v>821</v>
      </c>
    </row>
    <row r="19" spans="2:9" ht="15">
      <c r="B19" s="71" t="s">
        <v>5</v>
      </c>
      <c r="C19" s="71"/>
      <c r="D19" s="71"/>
      <c r="E19" s="71"/>
      <c r="F19" s="71"/>
      <c r="G19" s="71"/>
      <c r="H19" s="71"/>
      <c r="I19" s="47">
        <f>SUM(I15:I18)</f>
        <v>4764</v>
      </c>
    </row>
    <row r="20" spans="2:9" ht="15">
      <c r="B20" s="12"/>
      <c r="C20" s="12"/>
      <c r="D20" s="12"/>
      <c r="E20" s="12"/>
      <c r="F20" s="12"/>
      <c r="G20" s="12"/>
      <c r="H20" s="12"/>
      <c r="I20" s="22"/>
    </row>
    <row r="21" spans="2:9" ht="15">
      <c r="B21" s="12"/>
      <c r="C21" s="12"/>
      <c r="D21" s="12"/>
      <c r="E21" s="12"/>
      <c r="F21" s="12"/>
      <c r="G21" s="12"/>
      <c r="H21" s="12"/>
      <c r="I21" s="22"/>
    </row>
    <row r="22" spans="1:9" ht="18.75">
      <c r="A22" s="1">
        <v>3</v>
      </c>
      <c r="B22" s="70" t="str">
        <f>'Lampedžiai 2016'!B21:I21</f>
        <v>Komanda "ILGAPLAUKIAI"</v>
      </c>
      <c r="C22" s="70"/>
      <c r="D22" s="70"/>
      <c r="E22" s="70"/>
      <c r="F22" s="70"/>
      <c r="G22" s="70"/>
      <c r="H22" s="70"/>
      <c r="I22" s="70"/>
    </row>
    <row r="24" spans="2:9" ht="28.5">
      <c r="B24" s="43" t="s">
        <v>21</v>
      </c>
      <c r="C24" s="44" t="s">
        <v>10</v>
      </c>
      <c r="D24" s="43" t="s">
        <v>0</v>
      </c>
      <c r="E24" s="43" t="s">
        <v>1</v>
      </c>
      <c r="F24" s="45" t="s">
        <v>7</v>
      </c>
      <c r="G24" s="45" t="s">
        <v>8</v>
      </c>
      <c r="H24" s="45" t="s">
        <v>9</v>
      </c>
      <c r="I24" s="46" t="s">
        <v>6</v>
      </c>
    </row>
    <row r="25" spans="2:9" ht="15">
      <c r="B25" s="6">
        <v>1</v>
      </c>
      <c r="C25" s="6" t="str">
        <f>'Lampedžiai 2016'!C24</f>
        <v>V39</v>
      </c>
      <c r="D25" s="5" t="str">
        <f>'Lampedžiai 2016'!D24</f>
        <v>Pavel PROTAŠČIUK</v>
      </c>
      <c r="E25" s="49">
        <f>'Lampedžiai 2016'!E24</f>
        <v>1979</v>
      </c>
      <c r="F25" s="11">
        <f>'Lampedžiai 2016'!I24</f>
        <v>413</v>
      </c>
      <c r="G25" s="11">
        <f>'Plateliai 2016'!I24</f>
        <v>579</v>
      </c>
      <c r="H25" s="11">
        <f>'Sudeikiai 2016'!I24</f>
        <v>0</v>
      </c>
      <c r="I25" s="19">
        <f>SUM(F25:H25)</f>
        <v>992</v>
      </c>
    </row>
    <row r="26" spans="2:9" ht="15">
      <c r="B26" s="6">
        <v>2</v>
      </c>
      <c r="C26" s="6" t="str">
        <f>'Lampedžiai 2016'!C25</f>
        <v>M24</v>
      </c>
      <c r="D26" s="5" t="str">
        <f>'Lampedžiai 2016'!D25</f>
        <v>Viktorija ŠULGAITĖ</v>
      </c>
      <c r="E26" s="49">
        <f>'Lampedžiai 2016'!E25</f>
        <v>1998</v>
      </c>
      <c r="F26" s="11">
        <f>'Lampedžiai 2016'!I25</f>
        <v>383</v>
      </c>
      <c r="G26" s="11">
        <f>'Plateliai 2016'!I25</f>
        <v>639</v>
      </c>
      <c r="H26" s="11">
        <f>'Sudeikiai 2016'!I25</f>
        <v>0</v>
      </c>
      <c r="I26" s="19">
        <f>SUM(F26:H26)</f>
        <v>1022</v>
      </c>
    </row>
    <row r="27" spans="2:9" ht="15">
      <c r="B27" s="6">
        <v>3</v>
      </c>
      <c r="C27" s="6" t="str">
        <f>'Lampedžiai 2016'!C26</f>
        <v>M17</v>
      </c>
      <c r="D27" s="5" t="str">
        <f>'Lampedžiai 2016'!D26</f>
        <v>Deimantė IVANAUSKAITĖ</v>
      </c>
      <c r="E27" s="49">
        <f>'Lampedžiai 2016'!E26</f>
        <v>1999</v>
      </c>
      <c r="F27" s="11">
        <f>'Lampedžiai 2016'!I26</f>
        <v>369</v>
      </c>
      <c r="G27" s="11">
        <f>'Plateliai 2016'!I26</f>
        <v>521</v>
      </c>
      <c r="H27" s="11">
        <f>'Sudeikiai 2016'!I26</f>
        <v>0</v>
      </c>
      <c r="I27" s="19">
        <f>SUM(F27:H27)</f>
        <v>890</v>
      </c>
    </row>
    <row r="28" spans="2:9" ht="15">
      <c r="B28" s="6">
        <v>4</v>
      </c>
      <c r="C28" s="6" t="str">
        <f>'Lampedžiai 2016'!C27</f>
        <v>V54</v>
      </c>
      <c r="D28" s="5" t="str">
        <f>'Lampedžiai 2016'!D27</f>
        <v>Vaidotas GUMBIS</v>
      </c>
      <c r="E28" s="49">
        <f>'Lampedžiai 2016'!E27</f>
        <v>1966</v>
      </c>
      <c r="F28" s="11">
        <f>'Lampedžiai 2016'!I27</f>
        <v>516</v>
      </c>
      <c r="G28" s="11">
        <f>'Plateliai 2016'!I27</f>
        <v>796</v>
      </c>
      <c r="H28" s="11">
        <f>'Sudeikiai 2016'!I27</f>
        <v>0</v>
      </c>
      <c r="I28" s="19">
        <f>SUM(F28:H28)</f>
        <v>1312</v>
      </c>
    </row>
    <row r="29" spans="2:9" ht="15">
      <c r="B29" s="71" t="s">
        <v>5</v>
      </c>
      <c r="C29" s="71"/>
      <c r="D29" s="71"/>
      <c r="E29" s="71"/>
      <c r="F29" s="71"/>
      <c r="G29" s="71"/>
      <c r="H29" s="71"/>
      <c r="I29" s="47">
        <f>SUM(I25:I28)</f>
        <v>4216</v>
      </c>
    </row>
    <row r="31" spans="1:9" ht="18.75">
      <c r="A31" s="1">
        <v>4</v>
      </c>
      <c r="B31" s="70" t="str">
        <f>'Lampedžiai 2016'!B30:I30</f>
        <v>Komanda "STORKS"</v>
      </c>
      <c r="C31" s="70"/>
      <c r="D31" s="70"/>
      <c r="E31" s="70"/>
      <c r="F31" s="70"/>
      <c r="G31" s="70"/>
      <c r="H31" s="70"/>
      <c r="I31" s="70"/>
    </row>
    <row r="33" spans="2:9" ht="28.5">
      <c r="B33" s="43" t="s">
        <v>21</v>
      </c>
      <c r="C33" s="44" t="s">
        <v>10</v>
      </c>
      <c r="D33" s="43" t="s">
        <v>0</v>
      </c>
      <c r="E33" s="43" t="s">
        <v>1</v>
      </c>
      <c r="F33" s="45" t="s">
        <v>7</v>
      </c>
      <c r="G33" s="45" t="s">
        <v>8</v>
      </c>
      <c r="H33" s="45" t="s">
        <v>9</v>
      </c>
      <c r="I33" s="46" t="s">
        <v>6</v>
      </c>
    </row>
    <row r="34" spans="2:9" ht="15">
      <c r="B34" s="6">
        <v>1</v>
      </c>
      <c r="C34" s="6" t="str">
        <f>'Lampedžiai 2016'!C33</f>
        <v>V64</v>
      </c>
      <c r="D34" s="6" t="str">
        <f>'Lampedžiai 2016'!D33</f>
        <v>Stefan Bronislaw SKRZYPEK</v>
      </c>
      <c r="E34" s="6">
        <f>'Lampedžiai 2016'!E33</f>
        <v>1956</v>
      </c>
      <c r="F34" s="11">
        <f>'Lampedžiai 2016'!I33</f>
        <v>360</v>
      </c>
      <c r="G34" s="64">
        <f>'Plateliai 2016'!I33</f>
        <v>0</v>
      </c>
      <c r="H34" s="11">
        <f>'Sudeikiai 2016'!I33</f>
        <v>0</v>
      </c>
      <c r="I34" s="50">
        <f>SUM(F34:H34)</f>
        <v>360</v>
      </c>
    </row>
    <row r="35" spans="2:9" ht="15">
      <c r="B35" s="6">
        <v>2</v>
      </c>
      <c r="C35" s="6" t="str">
        <f>'Lampedžiai 2016'!C34</f>
        <v>M59</v>
      </c>
      <c r="D35" s="6" t="str">
        <f>'Lampedžiai 2016'!D34</f>
        <v>Ewa SZALA</v>
      </c>
      <c r="E35" s="6">
        <f>'Lampedžiai 2016'!E34</f>
        <v>1959</v>
      </c>
      <c r="F35" s="11">
        <f>'Lampedžiai 2016'!I34</f>
        <v>580</v>
      </c>
      <c r="G35" s="64">
        <f>'Plateliai 2016'!I34</f>
        <v>0</v>
      </c>
      <c r="H35" s="11">
        <f>'Sudeikiai 2016'!I34</f>
        <v>0</v>
      </c>
      <c r="I35" s="50">
        <f>SUM(F35:H35)</f>
        <v>580</v>
      </c>
    </row>
    <row r="36" spans="2:9" ht="15">
      <c r="B36" s="6">
        <v>3</v>
      </c>
      <c r="C36" s="6" t="str">
        <f>'Lampedžiai 2016'!C35</f>
        <v>V24</v>
      </c>
      <c r="D36" s="6" t="str">
        <f>'Lampedžiai 2016'!D35</f>
        <v>Arkadiusz OSSES</v>
      </c>
      <c r="E36" s="6">
        <f>'Lampedžiai 2016'!E35</f>
        <v>1995</v>
      </c>
      <c r="F36" s="11">
        <f>'Lampedžiai 2016'!I35</f>
        <v>555</v>
      </c>
      <c r="G36" s="64">
        <f>'Plateliai 2016'!I35</f>
        <v>0</v>
      </c>
      <c r="H36" s="11">
        <f>'Sudeikiai 2016'!I35</f>
        <v>0</v>
      </c>
      <c r="I36" s="50">
        <f>SUM(F36:H36)</f>
        <v>555</v>
      </c>
    </row>
    <row r="37" spans="2:9" ht="15">
      <c r="B37" s="6">
        <v>4</v>
      </c>
      <c r="C37" s="6" t="str">
        <f>'Lampedžiai 2016'!C36</f>
        <v>V49</v>
      </c>
      <c r="D37" s="6" t="str">
        <f>'Lampedžiai 2016'!D36</f>
        <v>Marek Jerzy ROTHER</v>
      </c>
      <c r="E37" s="6">
        <f>'Lampedžiai 2016'!E36</f>
        <v>1968</v>
      </c>
      <c r="F37" s="11">
        <f>'Lampedžiai 2016'!I36</f>
        <v>614</v>
      </c>
      <c r="G37" s="64">
        <f>'Plateliai 2016'!I36</f>
        <v>0</v>
      </c>
      <c r="H37" s="11">
        <f>'Sudeikiai 2016'!I36</f>
        <v>0</v>
      </c>
      <c r="I37" s="50">
        <f>SUM(F37:H37)</f>
        <v>614</v>
      </c>
    </row>
    <row r="38" spans="2:9" ht="15">
      <c r="B38" s="71" t="s">
        <v>5</v>
      </c>
      <c r="C38" s="71"/>
      <c r="D38" s="71"/>
      <c r="E38" s="71"/>
      <c r="F38" s="71"/>
      <c r="G38" s="71"/>
      <c r="H38" s="71"/>
      <c r="I38" s="47">
        <f>SUM(I34:I37)</f>
        <v>2109</v>
      </c>
    </row>
    <row r="39" spans="2:9" ht="15">
      <c r="B39" s="12"/>
      <c r="C39" s="12"/>
      <c r="D39" s="12"/>
      <c r="E39" s="12"/>
      <c r="F39" s="12"/>
      <c r="G39" s="12"/>
      <c r="H39" s="12"/>
      <c r="I39" s="22"/>
    </row>
    <row r="40" spans="1:9" ht="18.75">
      <c r="A40" s="1">
        <v>5</v>
      </c>
      <c r="B40" s="70" t="str">
        <f>'Lampedžiai 2016'!B39:I39</f>
        <v>Komanda "BIJAI"</v>
      </c>
      <c r="C40" s="70"/>
      <c r="D40" s="70"/>
      <c r="E40" s="70"/>
      <c r="F40" s="70"/>
      <c r="G40" s="70"/>
      <c r="H40" s="70"/>
      <c r="I40" s="70"/>
    </row>
    <row r="42" spans="2:9" ht="28.5">
      <c r="B42" s="43" t="s">
        <v>21</v>
      </c>
      <c r="C42" s="44" t="s">
        <v>10</v>
      </c>
      <c r="D42" s="43" t="s">
        <v>0</v>
      </c>
      <c r="E42" s="43" t="s">
        <v>1</v>
      </c>
      <c r="F42" s="45" t="s">
        <v>7</v>
      </c>
      <c r="G42" s="45" t="s">
        <v>8</v>
      </c>
      <c r="H42" s="45" t="s">
        <v>9</v>
      </c>
      <c r="I42" s="46" t="s">
        <v>6</v>
      </c>
    </row>
    <row r="43" spans="2:9" ht="15">
      <c r="B43" s="6">
        <v>1</v>
      </c>
      <c r="C43" s="6" t="str">
        <f>'Lampedžiai 2016'!C42</f>
        <v>M49</v>
      </c>
      <c r="D43" s="6" t="str">
        <f>'Lampedžiai 2016'!D42</f>
        <v>Jolanta DULEVIČIENĖ</v>
      </c>
      <c r="E43" s="6">
        <f>'Lampedžiai 2016'!E42</f>
        <v>1967</v>
      </c>
      <c r="F43" s="11">
        <f>'Lampedžiai 2016'!I42</f>
        <v>539</v>
      </c>
      <c r="G43" s="11">
        <f>'Plateliai 2016'!I42</f>
        <v>765</v>
      </c>
      <c r="H43" s="11">
        <f>'Sudeikiai 2016'!I42</f>
        <v>0</v>
      </c>
      <c r="I43" s="50">
        <f>SUM(F43:H43)</f>
        <v>1304</v>
      </c>
    </row>
    <row r="44" spans="2:9" ht="15">
      <c r="B44" s="6">
        <v>2</v>
      </c>
      <c r="C44" s="6" t="str">
        <f>'Lampedžiai 2016'!C43</f>
        <v>M54</v>
      </c>
      <c r="D44" s="6" t="str">
        <f>'Lampedžiai 2016'!D43</f>
        <v>Ilze AIGARE</v>
      </c>
      <c r="E44" s="6">
        <f>'Lampedžiai 2016'!E43</f>
        <v>1965</v>
      </c>
      <c r="F44" s="11">
        <f>'Lampedžiai 2016'!I43</f>
        <v>609</v>
      </c>
      <c r="G44" s="11">
        <f>'Plateliai 2016'!I43</f>
        <v>880</v>
      </c>
      <c r="H44" s="11">
        <f>'Sudeikiai 2016'!I43</f>
        <v>0</v>
      </c>
      <c r="I44" s="50">
        <f>SUM(F44:H44)</f>
        <v>1489</v>
      </c>
    </row>
    <row r="45" spans="2:9" ht="15">
      <c r="B45" s="6">
        <v>3</v>
      </c>
      <c r="C45" s="6" t="str">
        <f>'Lampedžiai 2016'!C44</f>
        <v>V24</v>
      </c>
      <c r="D45" s="6" t="str">
        <f>'Lampedžiai 2016'!D44</f>
        <v>Arvis AIGARS</v>
      </c>
      <c r="E45" s="6">
        <f>'Lampedžiai 2016'!E44</f>
        <v>1997</v>
      </c>
      <c r="F45" s="11">
        <f>'Lampedžiai 2016'!I44</f>
        <v>365</v>
      </c>
      <c r="G45" s="11">
        <f>'Plateliai 2016'!I44</f>
        <v>652</v>
      </c>
      <c r="H45" s="11">
        <f>'Sudeikiai 2016'!I44</f>
        <v>0</v>
      </c>
      <c r="I45" s="50">
        <f>SUM(F45:H45)</f>
        <v>1017</v>
      </c>
    </row>
    <row r="46" spans="2:9" ht="15">
      <c r="B46" s="6">
        <v>4</v>
      </c>
      <c r="C46" s="6" t="str">
        <f>'Lampedžiai 2016'!C45</f>
        <v>M64</v>
      </c>
      <c r="D46" s="6" t="str">
        <f>'Lampedžiai 2016'!D45</f>
        <v>Birutė STATKEVIČIENĖ</v>
      </c>
      <c r="E46" s="6">
        <f>'Lampedžiai 2016'!E45</f>
        <v>1953</v>
      </c>
      <c r="F46" s="11">
        <f>'Lampedžiai 2016'!I45</f>
        <v>661</v>
      </c>
      <c r="G46" s="11">
        <f>'Plateliai 2016'!I45</f>
        <v>1062</v>
      </c>
      <c r="H46" s="11">
        <f>'Sudeikiai 2016'!I45</f>
        <v>0</v>
      </c>
      <c r="I46" s="50">
        <f>SUM(F46:H46)</f>
        <v>1723</v>
      </c>
    </row>
    <row r="47" spans="2:9" ht="15">
      <c r="B47" s="71" t="s">
        <v>5</v>
      </c>
      <c r="C47" s="71"/>
      <c r="D47" s="71"/>
      <c r="E47" s="71"/>
      <c r="F47" s="71"/>
      <c r="G47" s="71"/>
      <c r="H47" s="71"/>
      <c r="I47" s="47">
        <f>SUM(I43:I46)</f>
        <v>5533</v>
      </c>
    </row>
    <row r="48" spans="2:9" ht="15">
      <c r="B48" s="12"/>
      <c r="C48" s="12"/>
      <c r="D48" s="12"/>
      <c r="E48" s="12"/>
      <c r="F48" s="12"/>
      <c r="G48" s="12"/>
      <c r="H48" s="12"/>
      <c r="I48" s="22"/>
    </row>
    <row r="49" spans="2:9" ht="15">
      <c r="B49" s="12"/>
      <c r="C49" s="12"/>
      <c r="D49" s="12"/>
      <c r="E49" s="12"/>
      <c r="F49" s="12"/>
      <c r="G49" s="12"/>
      <c r="H49" s="12"/>
      <c r="I49" s="22"/>
    </row>
    <row r="50" spans="1:9" ht="18.75">
      <c r="A50" s="1">
        <v>6</v>
      </c>
      <c r="B50" s="70" t="str">
        <f>'Lampedžiai 2016'!B49:I49</f>
        <v>Komanda "DELFINAS"</v>
      </c>
      <c r="C50" s="70"/>
      <c r="D50" s="70"/>
      <c r="E50" s="70"/>
      <c r="F50" s="70"/>
      <c r="G50" s="70"/>
      <c r="H50" s="70"/>
      <c r="I50" s="70"/>
    </row>
    <row r="52" spans="2:9" ht="28.5">
      <c r="B52" s="43" t="s">
        <v>21</v>
      </c>
      <c r="C52" s="44" t="s">
        <v>10</v>
      </c>
      <c r="D52" s="43" t="s">
        <v>0</v>
      </c>
      <c r="E52" s="43" t="s">
        <v>1</v>
      </c>
      <c r="F52" s="45" t="s">
        <v>7</v>
      </c>
      <c r="G52" s="45" t="s">
        <v>8</v>
      </c>
      <c r="H52" s="45" t="s">
        <v>9</v>
      </c>
      <c r="I52" s="46" t="s">
        <v>6</v>
      </c>
    </row>
    <row r="53" spans="2:9" ht="15">
      <c r="B53" s="6">
        <v>1</v>
      </c>
      <c r="C53" s="6" t="str">
        <f>'Lampedžiai 2016'!C52</f>
        <v>V59</v>
      </c>
      <c r="D53" s="6" t="str">
        <f>'Lampedžiai 2016'!D52</f>
        <v>Eduardas BABELIS</v>
      </c>
      <c r="E53" s="6">
        <f>'Lampedžiai 2016'!E52</f>
        <v>1961</v>
      </c>
      <c r="F53" s="11">
        <f>'Lampedžiai 2016'!I52</f>
        <v>448</v>
      </c>
      <c r="G53" s="69">
        <f>'Plateliai 2016'!I51</f>
        <v>622</v>
      </c>
      <c r="H53" s="11">
        <f>-'Sudeikiai 2016'!I51</f>
        <v>0</v>
      </c>
      <c r="I53" s="50">
        <f>SUM(F53:H53)</f>
        <v>1070</v>
      </c>
    </row>
    <row r="54" spans="2:9" ht="15">
      <c r="B54" s="6">
        <v>2</v>
      </c>
      <c r="C54" s="6" t="str">
        <f>'Lampedžiai 2016'!C53</f>
        <v>M49</v>
      </c>
      <c r="D54" s="6" t="str">
        <f>'Lampedžiai 2016'!D53</f>
        <v>Aušra GRABAUSKIENĖ</v>
      </c>
      <c r="E54" s="6">
        <f>'Lampedžiai 2016'!E53</f>
        <v>1969</v>
      </c>
      <c r="F54" s="11">
        <f>'Lampedžiai 2016'!I53</f>
        <v>365</v>
      </c>
      <c r="G54" s="11">
        <f>'Plateliai 2016'!I52</f>
        <v>543</v>
      </c>
      <c r="H54" s="11">
        <f>-'Sudeikiai 2016'!I52</f>
        <v>0</v>
      </c>
      <c r="I54" s="50">
        <f>SUM(F54:H54)</f>
        <v>908</v>
      </c>
    </row>
    <row r="55" spans="2:9" ht="15">
      <c r="B55" s="6">
        <v>3</v>
      </c>
      <c r="C55" s="6" t="str">
        <f>'Lampedžiai 2016'!C54</f>
        <v>V17</v>
      </c>
      <c r="D55" s="6" t="str">
        <f>'Lampedžiai 2016'!D54</f>
        <v>Dominykas LŪŠYS</v>
      </c>
      <c r="E55" s="6">
        <f>'Lampedžiai 2016'!E54</f>
        <v>1995</v>
      </c>
      <c r="F55" s="11">
        <f>'Lampedžiai 2016'!I54</f>
        <v>148</v>
      </c>
      <c r="G55" s="69">
        <f>'Plateliai 2016'!I53</f>
        <v>0</v>
      </c>
      <c r="H55" s="11">
        <f>-'Sudeikiai 2016'!I53</f>
        <v>0</v>
      </c>
      <c r="I55" s="50">
        <f>SUM(F55:H55)</f>
        <v>148</v>
      </c>
    </row>
    <row r="56" spans="2:9" ht="15">
      <c r="B56" s="6">
        <v>4</v>
      </c>
      <c r="C56" s="6" t="str">
        <f>'Lampedžiai 2016'!C55</f>
        <v>V44</v>
      </c>
      <c r="D56" s="6" t="str">
        <f>'Lampedžiai 2016'!D55</f>
        <v>Marius JANKAUSKAS</v>
      </c>
      <c r="E56" s="6">
        <f>'Lampedžiai 2016'!E55</f>
        <v>1972</v>
      </c>
      <c r="F56" s="11">
        <f>'Lampedžiai 2016'!I55</f>
        <v>343</v>
      </c>
      <c r="G56" s="11">
        <f>'Plateliai 2016'!I54</f>
        <v>0</v>
      </c>
      <c r="H56" s="11">
        <f>-'Sudeikiai 2016'!I54</f>
        <v>0</v>
      </c>
      <c r="I56" s="50">
        <f>SUM(F56:H56)</f>
        <v>343</v>
      </c>
    </row>
    <row r="57" spans="2:9" ht="15">
      <c r="B57" s="71" t="s">
        <v>5</v>
      </c>
      <c r="C57" s="71"/>
      <c r="D57" s="71"/>
      <c r="E57" s="71"/>
      <c r="F57" s="71"/>
      <c r="G57" s="71"/>
      <c r="H57" s="71"/>
      <c r="I57" s="47">
        <f>SUM(I53:I56)</f>
        <v>2469</v>
      </c>
    </row>
    <row r="58" spans="2:9" ht="15">
      <c r="B58" s="12"/>
      <c r="C58" s="12"/>
      <c r="D58" s="12"/>
      <c r="E58" s="12"/>
      <c r="F58" s="12"/>
      <c r="G58" s="12"/>
      <c r="H58" s="12"/>
      <c r="I58" s="22"/>
    </row>
    <row r="59" spans="2:9" ht="15">
      <c r="B59" s="12"/>
      <c r="C59" s="12"/>
      <c r="D59" s="12"/>
      <c r="E59" s="12"/>
      <c r="F59" s="12"/>
      <c r="G59" s="12"/>
      <c r="H59" s="12"/>
      <c r="I59" s="22"/>
    </row>
    <row r="60" spans="2:9" ht="15">
      <c r="B60" s="12"/>
      <c r="C60" s="12"/>
      <c r="D60" s="12"/>
      <c r="E60" s="12"/>
      <c r="F60" s="12"/>
      <c r="G60" s="12"/>
      <c r="H60" s="12"/>
      <c r="I60" s="22"/>
    </row>
    <row r="62" spans="1:9" ht="18.75">
      <c r="A62" s="1">
        <v>7</v>
      </c>
      <c r="B62" s="70" t="str">
        <f>'Lampedžiai 2016'!B59:I59</f>
        <v>Komanda "ORCOS"</v>
      </c>
      <c r="C62" s="70"/>
      <c r="D62" s="70"/>
      <c r="E62" s="70"/>
      <c r="F62" s="70"/>
      <c r="G62" s="70"/>
      <c r="H62" s="70"/>
      <c r="I62" s="70"/>
    </row>
    <row r="64" spans="2:9" ht="28.5">
      <c r="B64" s="43" t="s">
        <v>21</v>
      </c>
      <c r="C64" s="44" t="s">
        <v>10</v>
      </c>
      <c r="D64" s="43" t="s">
        <v>0</v>
      </c>
      <c r="E64" s="43" t="s">
        <v>1</v>
      </c>
      <c r="F64" s="45" t="s">
        <v>7</v>
      </c>
      <c r="G64" s="45" t="s">
        <v>8</v>
      </c>
      <c r="H64" s="45" t="s">
        <v>9</v>
      </c>
      <c r="I64" s="46" t="s">
        <v>6</v>
      </c>
    </row>
    <row r="65" spans="2:9" ht="15">
      <c r="B65" s="6">
        <v>1</v>
      </c>
      <c r="C65" s="6" t="str">
        <f>'Lampedžiai 2016'!C62</f>
        <v>V44</v>
      </c>
      <c r="D65" s="6" t="str">
        <f>'Lampedžiai 2016'!D62</f>
        <v>Martynas TINFAVIČIUS</v>
      </c>
      <c r="E65" s="6">
        <f>'Lampedžiai 2016'!E62</f>
        <v>1974</v>
      </c>
      <c r="F65" s="11">
        <f>'Lampedžiai 2016'!I62</f>
        <v>543</v>
      </c>
      <c r="G65" s="11">
        <f>'Plateliai 2016'!I60</f>
        <v>774</v>
      </c>
      <c r="H65" s="11">
        <f>'Sudeikiai 2016'!I60</f>
        <v>0</v>
      </c>
      <c r="I65" s="19">
        <f>SUM(F65:H65)</f>
        <v>1317</v>
      </c>
    </row>
    <row r="66" spans="2:9" ht="15">
      <c r="B66" s="6">
        <v>2</v>
      </c>
      <c r="C66" s="6" t="str">
        <f>'Lampedžiai 2016'!C63</f>
        <v>M54</v>
      </c>
      <c r="D66" s="6" t="str">
        <f>'Lampedžiai 2016'!D63</f>
        <v>Aida VILIMIENĖ</v>
      </c>
      <c r="E66" s="6">
        <f>'Lampedžiai 2016'!E63</f>
        <v>1962</v>
      </c>
      <c r="F66" s="11">
        <f>'Lampedžiai 2016'!I63</f>
        <v>590</v>
      </c>
      <c r="G66" s="11">
        <f>'Plateliai 2016'!I61</f>
        <v>851</v>
      </c>
      <c r="H66" s="11">
        <f>'Sudeikiai 2016'!I61</f>
        <v>0</v>
      </c>
      <c r="I66" s="19">
        <f>SUM(F66:H66)</f>
        <v>1441</v>
      </c>
    </row>
    <row r="67" spans="2:9" ht="15">
      <c r="B67" s="6">
        <v>3</v>
      </c>
      <c r="C67" s="6" t="str">
        <f>'Lampedžiai 2016'!C64</f>
        <v>V24</v>
      </c>
      <c r="D67" s="6" t="str">
        <f>'Lampedžiai 2016'!D64</f>
        <v>Grantas DAPKUS</v>
      </c>
      <c r="E67" s="6">
        <f>'Lampedžiai 2016'!E64</f>
        <v>1996</v>
      </c>
      <c r="F67" s="11">
        <f>'Lampedžiai 2016'!I64</f>
        <v>482</v>
      </c>
      <c r="G67" s="11">
        <f>'Plateliai 2016'!I62</f>
        <v>654</v>
      </c>
      <c r="H67" s="11">
        <f>'Sudeikiai 2016'!I62</f>
        <v>0</v>
      </c>
      <c r="I67" s="19">
        <f>SUM(F67:H67)</f>
        <v>1136</v>
      </c>
    </row>
    <row r="68" spans="2:9" ht="15">
      <c r="B68" s="6">
        <v>4</v>
      </c>
      <c r="C68" s="6" t="str">
        <f>'Lampedžiai 2016'!C65</f>
        <v>V54</v>
      </c>
      <c r="D68" s="6" t="str">
        <f>'Lampedžiai 2016'!D65</f>
        <v>Vilmantas KRASAUSKAS</v>
      </c>
      <c r="E68" s="6">
        <f>'Lampedžiai 2016'!E65</f>
        <v>1964</v>
      </c>
      <c r="F68" s="11">
        <f>'Lampedžiai 2016'!I65</f>
        <v>582</v>
      </c>
      <c r="G68" s="11">
        <f>'Plateliai 2016'!I63</f>
        <v>923</v>
      </c>
      <c r="H68" s="11">
        <f>'Sudeikiai 2016'!I63</f>
        <v>0</v>
      </c>
      <c r="I68" s="19">
        <f>SUM(F68:H68)</f>
        <v>1505</v>
      </c>
    </row>
    <row r="69" spans="2:9" ht="15">
      <c r="B69" s="71" t="s">
        <v>5</v>
      </c>
      <c r="C69" s="71"/>
      <c r="D69" s="71"/>
      <c r="E69" s="71"/>
      <c r="F69" s="71"/>
      <c r="G69" s="71"/>
      <c r="H69" s="71"/>
      <c r="I69" s="47">
        <f>SUM(I65:I68)</f>
        <v>5399</v>
      </c>
    </row>
    <row r="71" spans="1:9" ht="18.75">
      <c r="A71" s="1">
        <v>8</v>
      </c>
      <c r="B71" s="70" t="str">
        <f>'Lampedžiai 2016'!B69:I69</f>
        <v>Komanda "PASAKA"</v>
      </c>
      <c r="C71" s="70"/>
      <c r="D71" s="70"/>
      <c r="E71" s="70"/>
      <c r="F71" s="70"/>
      <c r="G71" s="70"/>
      <c r="H71" s="70"/>
      <c r="I71" s="70"/>
    </row>
    <row r="73" spans="2:9" ht="28.5">
      <c r="B73" s="43" t="s">
        <v>21</v>
      </c>
      <c r="C73" s="44" t="s">
        <v>10</v>
      </c>
      <c r="D73" s="43" t="s">
        <v>0</v>
      </c>
      <c r="E73" s="43" t="s">
        <v>1</v>
      </c>
      <c r="F73" s="45" t="s">
        <v>7</v>
      </c>
      <c r="G73" s="45" t="s">
        <v>8</v>
      </c>
      <c r="H73" s="45" t="s">
        <v>9</v>
      </c>
      <c r="I73" s="46" t="s">
        <v>6</v>
      </c>
    </row>
    <row r="74" spans="2:9" ht="15">
      <c r="B74" s="6">
        <v>1</v>
      </c>
      <c r="C74" s="6" t="str">
        <f>'Lampedžiai 2016'!C72</f>
        <v>V65</v>
      </c>
      <c r="D74" s="6" t="str">
        <f>'Lampedžiai 2016'!D72</f>
        <v>Viktoras SNIEŠKA</v>
      </c>
      <c r="E74" s="6">
        <f>'Lampedžiai 2016'!E72</f>
        <v>1947</v>
      </c>
      <c r="F74" s="11">
        <f>'Lampedžiai 2016'!I72</f>
        <v>347</v>
      </c>
      <c r="G74" s="11">
        <f>'Plateliai 2016'!I69</f>
        <v>555</v>
      </c>
      <c r="H74" s="11">
        <f>'Sudeikiai 2016'!I69</f>
        <v>0</v>
      </c>
      <c r="I74" s="50">
        <f>SUM(F74:H74)</f>
        <v>902</v>
      </c>
    </row>
    <row r="75" spans="2:9" ht="15">
      <c r="B75" s="6">
        <v>2</v>
      </c>
      <c r="C75" s="6" t="str">
        <f>'Lampedžiai 2016'!C73</f>
        <v>M17</v>
      </c>
      <c r="D75" s="6" t="str">
        <f>'Lampedžiai 2016'!D73</f>
        <v>Greta GATAVECKAITĖ</v>
      </c>
      <c r="E75" s="6">
        <f>'Lampedžiai 2016'!E73</f>
        <v>2000</v>
      </c>
      <c r="F75" s="11">
        <f>'Lampedžiai 2016'!I73</f>
        <v>417</v>
      </c>
      <c r="G75" s="11">
        <f>'Plateliai 2016'!I70</f>
        <v>584</v>
      </c>
      <c r="H75" s="11">
        <f>'Sudeikiai 2016'!I70</f>
        <v>0</v>
      </c>
      <c r="I75" s="50">
        <f>SUM(F75:H75)</f>
        <v>1001</v>
      </c>
    </row>
    <row r="76" spans="2:9" ht="15">
      <c r="B76" s="6">
        <v>3</v>
      </c>
      <c r="C76" s="6" t="str">
        <f>'Lampedžiai 2016'!C74</f>
        <v>V17</v>
      </c>
      <c r="D76" s="6" t="str">
        <f>'Lampedžiai 2016'!D74</f>
        <v>Gedvydas MASIULIS</v>
      </c>
      <c r="E76" s="6">
        <f>'Lampedžiai 2016'!E74</f>
        <v>2000</v>
      </c>
      <c r="F76" s="11">
        <f>'Lampedžiai 2016'!I74</f>
        <v>428</v>
      </c>
      <c r="G76" s="11">
        <f>'Plateliai 2016'!I71</f>
        <v>606</v>
      </c>
      <c r="H76" s="11">
        <f>'Sudeikiai 2016'!I71</f>
        <v>0</v>
      </c>
      <c r="I76" s="50">
        <f>SUM(F76:H76)</f>
        <v>1034</v>
      </c>
    </row>
    <row r="77" spans="2:9" ht="15">
      <c r="B77" s="6">
        <v>4</v>
      </c>
      <c r="C77" s="6" t="str">
        <f>'Lampedžiai 2016'!C75</f>
        <v>V17</v>
      </c>
      <c r="D77" s="6" t="str">
        <f>'Lampedžiai 2016'!D75</f>
        <v>Deividas IVANAUSKAS</v>
      </c>
      <c r="E77" s="6">
        <f>'Lampedžiai 2016'!E75</f>
        <v>1999</v>
      </c>
      <c r="F77" s="11">
        <f>'Lampedžiai 2016'!I75</f>
        <v>391</v>
      </c>
      <c r="G77" s="11">
        <f>'Plateliai 2016'!I72</f>
        <v>650</v>
      </c>
      <c r="H77" s="11">
        <f>'Sudeikiai 2016'!I72</f>
        <v>0</v>
      </c>
      <c r="I77" s="50">
        <f>SUM(F77:H77)</f>
        <v>1041</v>
      </c>
    </row>
    <row r="78" spans="2:9" ht="15">
      <c r="B78" s="71" t="s">
        <v>5</v>
      </c>
      <c r="C78" s="71"/>
      <c r="D78" s="71"/>
      <c r="E78" s="71"/>
      <c r="F78" s="71"/>
      <c r="G78" s="71"/>
      <c r="H78" s="71"/>
      <c r="I78" s="47">
        <f>SUM(I74:I77)</f>
        <v>3978</v>
      </c>
    </row>
    <row r="79" spans="2:9" ht="15">
      <c r="B79" s="12"/>
      <c r="C79" s="12"/>
      <c r="D79" s="12"/>
      <c r="E79" s="12"/>
      <c r="F79" s="12"/>
      <c r="G79" s="12"/>
      <c r="H79" s="12"/>
      <c r="I79" s="22"/>
    </row>
    <row r="80" spans="2:9" ht="15">
      <c r="B80" s="12"/>
      <c r="C80" s="12"/>
      <c r="D80" s="12"/>
      <c r="E80" s="12"/>
      <c r="F80" s="12"/>
      <c r="G80" s="12"/>
      <c r="H80" s="12"/>
      <c r="I80" s="22"/>
    </row>
  </sheetData>
  <sheetProtection/>
  <mergeCells count="17">
    <mergeCell ref="B40:I40"/>
    <mergeCell ref="B50:I50"/>
    <mergeCell ref="B69:H69"/>
    <mergeCell ref="B78:H78"/>
    <mergeCell ref="B1:I1"/>
    <mergeCell ref="B3:I3"/>
    <mergeCell ref="B12:I12"/>
    <mergeCell ref="B22:I22"/>
    <mergeCell ref="B31:I31"/>
    <mergeCell ref="B19:H19"/>
    <mergeCell ref="B10:H10"/>
    <mergeCell ref="B62:I62"/>
    <mergeCell ref="B71:I71"/>
    <mergeCell ref="B57:H57"/>
    <mergeCell ref="B29:H29"/>
    <mergeCell ref="B38:H38"/>
    <mergeCell ref="B47:H47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7"/>
  <sheetViews>
    <sheetView zoomScalePageLayoutView="0" workbookViewId="0" topLeftCell="A34">
      <selection activeCell="K74" sqref="K74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7.8515625" style="1" customWidth="1"/>
    <col min="4" max="4" width="28.57421875" style="1" bestFit="1" customWidth="1"/>
    <col min="5" max="5" width="9.140625" style="3" customWidth="1"/>
    <col min="6" max="6" width="13.140625" style="2" customWidth="1"/>
    <col min="7" max="8" width="13.7109375" style="38" customWidth="1"/>
    <col min="9" max="9" width="12.140625" style="21" customWidth="1"/>
    <col min="10" max="16384" width="9.140625" style="1" customWidth="1"/>
  </cols>
  <sheetData>
    <row r="1" ht="15"/>
    <row r="2" ht="15">
      <c r="G2" s="37" t="s">
        <v>26</v>
      </c>
    </row>
    <row r="3" spans="1:9" ht="15">
      <c r="A3" s="1" t="s">
        <v>27</v>
      </c>
      <c r="B3" s="73" t="s">
        <v>37</v>
      </c>
      <c r="C3" s="73"/>
      <c r="D3" s="73"/>
      <c r="E3" s="73"/>
      <c r="F3" s="73"/>
      <c r="G3" s="73"/>
      <c r="H3" s="73"/>
      <c r="I3" s="73"/>
    </row>
    <row r="4" ht="15"/>
    <row r="5" spans="2:9" ht="57">
      <c r="B5" s="43" t="s">
        <v>38</v>
      </c>
      <c r="C5" s="44" t="s">
        <v>10</v>
      </c>
      <c r="D5" s="43" t="s">
        <v>0</v>
      </c>
      <c r="E5" s="43" t="s">
        <v>1</v>
      </c>
      <c r="F5" s="45" t="s">
        <v>24</v>
      </c>
      <c r="G5" s="56" t="s">
        <v>2</v>
      </c>
      <c r="H5" s="56" t="s">
        <v>3</v>
      </c>
      <c r="I5" s="52" t="s">
        <v>4</v>
      </c>
    </row>
    <row r="6" spans="2:9" ht="15">
      <c r="B6" s="6">
        <v>2000</v>
      </c>
      <c r="C6" s="6" t="s">
        <v>48</v>
      </c>
      <c r="D6" s="5" t="s">
        <v>28</v>
      </c>
      <c r="E6" s="7">
        <v>1958</v>
      </c>
      <c r="F6" s="14">
        <v>0.020920138888888887</v>
      </c>
      <c r="G6" s="57">
        <f>F6/20</f>
        <v>0.0010460069444444445</v>
      </c>
      <c r="H6" s="57">
        <f>G6*15</f>
        <v>0.015690104166666666</v>
      </c>
      <c r="I6" s="19">
        <v>656</v>
      </c>
    </row>
    <row r="7" spans="2:9" ht="15">
      <c r="B7" s="6">
        <v>4000</v>
      </c>
      <c r="C7" s="6" t="s">
        <v>41</v>
      </c>
      <c r="D7" s="5" t="s">
        <v>29</v>
      </c>
      <c r="E7" s="8">
        <v>1995</v>
      </c>
      <c r="F7" s="14">
        <v>0.03741203703703704</v>
      </c>
      <c r="G7" s="57">
        <f>F7/40</f>
        <v>0.000935300925925926</v>
      </c>
      <c r="H7" s="57">
        <f>G7*15</f>
        <v>0.01402951388888889</v>
      </c>
      <c r="I7" s="20">
        <v>394</v>
      </c>
    </row>
    <row r="8" spans="2:9" ht="15">
      <c r="B8" s="6">
        <v>4000</v>
      </c>
      <c r="C8" s="6" t="s">
        <v>49</v>
      </c>
      <c r="D8" s="5" t="s">
        <v>30</v>
      </c>
      <c r="E8" s="8">
        <v>1995</v>
      </c>
      <c r="F8" s="14">
        <v>0.03326388888888889</v>
      </c>
      <c r="G8" s="57">
        <f>F8/40</f>
        <v>0.0008315972222222223</v>
      </c>
      <c r="H8" s="57">
        <f>G8*15</f>
        <v>0.012473958333333333</v>
      </c>
      <c r="I8" s="20">
        <v>561</v>
      </c>
    </row>
    <row r="9" spans="2:9" ht="15">
      <c r="B9" s="6">
        <v>2000</v>
      </c>
      <c r="C9" s="6" t="s">
        <v>50</v>
      </c>
      <c r="D9" s="5" t="s">
        <v>31</v>
      </c>
      <c r="E9" s="8">
        <v>1975</v>
      </c>
      <c r="F9" s="14">
        <v>0.019900462962962964</v>
      </c>
      <c r="G9" s="57">
        <f>F9/20</f>
        <v>0.000995023148148148</v>
      </c>
      <c r="H9" s="57">
        <f>G9*15</f>
        <v>0.014925347222222222</v>
      </c>
      <c r="I9" s="19">
        <v>496</v>
      </c>
    </row>
    <row r="10" spans="2:9" ht="15">
      <c r="B10" s="71" t="s">
        <v>5</v>
      </c>
      <c r="C10" s="71"/>
      <c r="D10" s="71"/>
      <c r="E10" s="71"/>
      <c r="F10" s="71"/>
      <c r="G10" s="71"/>
      <c r="H10" s="71"/>
      <c r="I10" s="47">
        <f>SUM(I6:I9)</f>
        <v>2107</v>
      </c>
    </row>
    <row r="11" spans="2:9" ht="15">
      <c r="B11" s="12"/>
      <c r="C11" s="12"/>
      <c r="D11" s="12"/>
      <c r="E11" s="12"/>
      <c r="F11" s="12"/>
      <c r="G11" s="39"/>
      <c r="H11" s="39"/>
      <c r="I11" s="22"/>
    </row>
    <row r="12" spans="1:9" ht="15">
      <c r="A12" s="1" t="s">
        <v>12</v>
      </c>
      <c r="B12" s="73" t="s">
        <v>36</v>
      </c>
      <c r="C12" s="73"/>
      <c r="D12" s="73"/>
      <c r="E12" s="73"/>
      <c r="F12" s="73"/>
      <c r="G12" s="73"/>
      <c r="H12" s="73"/>
      <c r="I12" s="73"/>
    </row>
    <row r="14" spans="2:9" ht="42.75">
      <c r="B14" s="43" t="s">
        <v>38</v>
      </c>
      <c r="C14" s="44" t="s">
        <v>10</v>
      </c>
      <c r="D14" s="43" t="s">
        <v>0</v>
      </c>
      <c r="E14" s="43" t="s">
        <v>1</v>
      </c>
      <c r="F14" s="45" t="s">
        <v>24</v>
      </c>
      <c r="G14" s="56" t="s">
        <v>2</v>
      </c>
      <c r="H14" s="56" t="s">
        <v>3</v>
      </c>
      <c r="I14" s="52" t="s">
        <v>4</v>
      </c>
    </row>
    <row r="15" spans="2:9" ht="15">
      <c r="B15" s="6">
        <v>2000</v>
      </c>
      <c r="C15" s="6" t="s">
        <v>51</v>
      </c>
      <c r="D15" s="5" t="s">
        <v>32</v>
      </c>
      <c r="E15" s="7">
        <v>1957</v>
      </c>
      <c r="F15" s="14">
        <v>0.024571759259259262</v>
      </c>
      <c r="G15" s="57">
        <f>F15/20</f>
        <v>0.001228587962962963</v>
      </c>
      <c r="H15" s="57">
        <f>G15*15</f>
        <v>0.018428819444444446</v>
      </c>
      <c r="I15" s="19">
        <v>550</v>
      </c>
    </row>
    <row r="16" spans="2:9" ht="15">
      <c r="B16" s="6">
        <v>2000</v>
      </c>
      <c r="C16" s="6" t="s">
        <v>52</v>
      </c>
      <c r="D16" s="5" t="s">
        <v>33</v>
      </c>
      <c r="E16" s="8">
        <v>1987</v>
      </c>
      <c r="F16" s="14">
        <v>0.020364583333333332</v>
      </c>
      <c r="G16" s="57">
        <f>F16/20</f>
        <v>0.0010182291666666666</v>
      </c>
      <c r="H16" s="57">
        <f>G16*15</f>
        <v>0.015273437499999999</v>
      </c>
      <c r="I16" s="19">
        <v>507</v>
      </c>
    </row>
    <row r="17" spans="2:9" ht="15">
      <c r="B17" s="6">
        <v>4000</v>
      </c>
      <c r="C17" s="6" t="s">
        <v>53</v>
      </c>
      <c r="D17" s="5" t="s">
        <v>34</v>
      </c>
      <c r="E17" s="8">
        <v>1968</v>
      </c>
      <c r="F17" s="14">
        <v>0.03950347222222222</v>
      </c>
      <c r="G17" s="57">
        <f>F17/40</f>
        <v>0.0009875868055555554</v>
      </c>
      <c r="H17" s="57">
        <f>G17*15</f>
        <v>0.01481380208333333</v>
      </c>
      <c r="I17" s="19">
        <v>556</v>
      </c>
    </row>
    <row r="18" spans="2:9" ht="15">
      <c r="B18" s="6">
        <v>4000</v>
      </c>
      <c r="C18" s="6" t="s">
        <v>49</v>
      </c>
      <c r="D18" s="5" t="s">
        <v>35</v>
      </c>
      <c r="E18" s="8">
        <v>1997</v>
      </c>
      <c r="F18" s="14">
        <v>0.04049652777777778</v>
      </c>
      <c r="G18" s="57">
        <f>F18/40</f>
        <v>0.0010124131944444445</v>
      </c>
      <c r="H18" s="57">
        <f>G18*15</f>
        <v>0.015186197916666666</v>
      </c>
      <c r="I18" s="19">
        <v>311</v>
      </c>
    </row>
    <row r="19" spans="2:9" ht="15">
      <c r="B19" s="71" t="s">
        <v>5</v>
      </c>
      <c r="C19" s="71"/>
      <c r="D19" s="71"/>
      <c r="E19" s="71"/>
      <c r="F19" s="71"/>
      <c r="G19" s="71"/>
      <c r="H19" s="71"/>
      <c r="I19" s="47">
        <f>SUM(I15:I18)</f>
        <v>1924</v>
      </c>
    </row>
    <row r="21" spans="1:9" ht="15">
      <c r="A21" s="1" t="s">
        <v>13</v>
      </c>
      <c r="B21" s="73" t="s">
        <v>39</v>
      </c>
      <c r="C21" s="73"/>
      <c r="D21" s="73"/>
      <c r="E21" s="73"/>
      <c r="F21" s="73"/>
      <c r="G21" s="73"/>
      <c r="H21" s="73"/>
      <c r="I21" s="73"/>
    </row>
    <row r="23" spans="2:9" ht="42.75">
      <c r="B23" s="43" t="s">
        <v>38</v>
      </c>
      <c r="C23" s="44" t="s">
        <v>10</v>
      </c>
      <c r="D23" s="43" t="s">
        <v>0</v>
      </c>
      <c r="E23" s="43" t="s">
        <v>1</v>
      </c>
      <c r="F23" s="45" t="s">
        <v>24</v>
      </c>
      <c r="G23" s="56" t="s">
        <v>2</v>
      </c>
      <c r="H23" s="56" t="s">
        <v>3</v>
      </c>
      <c r="I23" s="52" t="s">
        <v>4</v>
      </c>
    </row>
    <row r="24" spans="2:9" ht="15">
      <c r="B24" s="6">
        <v>2000</v>
      </c>
      <c r="C24" s="6" t="s">
        <v>40</v>
      </c>
      <c r="D24" s="5" t="s">
        <v>44</v>
      </c>
      <c r="E24" s="7">
        <v>1979</v>
      </c>
      <c r="F24" s="14">
        <v>0.02038310185185185</v>
      </c>
      <c r="G24" s="57">
        <f>F24/20</f>
        <v>0.0010191550925925926</v>
      </c>
      <c r="H24" s="57">
        <f>G24*15</f>
        <v>0.015287326388888888</v>
      </c>
      <c r="I24" s="19">
        <v>413</v>
      </c>
    </row>
    <row r="25" spans="2:9" ht="15">
      <c r="B25" s="6">
        <v>4000</v>
      </c>
      <c r="C25" s="6" t="s">
        <v>41</v>
      </c>
      <c r="D25" s="5" t="s">
        <v>45</v>
      </c>
      <c r="E25" s="7">
        <v>1998</v>
      </c>
      <c r="F25" s="14">
        <v>0.04096296296296296</v>
      </c>
      <c r="G25" s="57">
        <f>F25/40</f>
        <v>0.001024074074074074</v>
      </c>
      <c r="H25" s="57">
        <f>G25*15</f>
        <v>0.01536111111111111</v>
      </c>
      <c r="I25" s="19">
        <v>383</v>
      </c>
    </row>
    <row r="26" spans="2:9" ht="15">
      <c r="B26" s="6">
        <v>4000</v>
      </c>
      <c r="C26" s="6" t="s">
        <v>42</v>
      </c>
      <c r="D26" s="5" t="s">
        <v>46</v>
      </c>
      <c r="E26" s="9">
        <v>1999</v>
      </c>
      <c r="F26" s="14">
        <v>0.04149421296296296</v>
      </c>
      <c r="G26" s="57">
        <f>F26/40</f>
        <v>0.001037355324074074</v>
      </c>
      <c r="H26" s="57">
        <f>G26*15</f>
        <v>0.01556032986111111</v>
      </c>
      <c r="I26" s="19">
        <v>369</v>
      </c>
    </row>
    <row r="27" spans="2:9" ht="15">
      <c r="B27" s="6">
        <v>2000</v>
      </c>
      <c r="C27" s="6" t="s">
        <v>43</v>
      </c>
      <c r="D27" s="5" t="s">
        <v>47</v>
      </c>
      <c r="E27" s="9">
        <v>1966</v>
      </c>
      <c r="F27" s="14">
        <v>0.02106712962962963</v>
      </c>
      <c r="G27" s="57">
        <f>F27/20</f>
        <v>0.0010533564814814815</v>
      </c>
      <c r="H27" s="57">
        <f>G27*15</f>
        <v>0.015800347222222223</v>
      </c>
      <c r="I27" s="19">
        <v>516</v>
      </c>
    </row>
    <row r="28" spans="2:9" ht="15">
      <c r="B28" s="71" t="s">
        <v>5</v>
      </c>
      <c r="C28" s="71"/>
      <c r="D28" s="71"/>
      <c r="E28" s="71"/>
      <c r="F28" s="71"/>
      <c r="G28" s="71"/>
      <c r="H28" s="71"/>
      <c r="I28" s="47">
        <f>SUM(I24:I27)</f>
        <v>1681</v>
      </c>
    </row>
    <row r="30" spans="1:9" ht="15">
      <c r="A30" s="1" t="s">
        <v>14</v>
      </c>
      <c r="B30" s="73" t="s">
        <v>54</v>
      </c>
      <c r="C30" s="73"/>
      <c r="D30" s="73"/>
      <c r="E30" s="73"/>
      <c r="F30" s="73"/>
      <c r="G30" s="73"/>
      <c r="H30" s="73"/>
      <c r="I30" s="73"/>
    </row>
    <row r="32" spans="2:9" ht="42.75">
      <c r="B32" s="43" t="s">
        <v>38</v>
      </c>
      <c r="C32" s="44" t="s">
        <v>10</v>
      </c>
      <c r="D32" s="43" t="s">
        <v>0</v>
      </c>
      <c r="E32" s="43" t="s">
        <v>1</v>
      </c>
      <c r="F32" s="45" t="s">
        <v>24</v>
      </c>
      <c r="G32" s="56" t="s">
        <v>2</v>
      </c>
      <c r="H32" s="56" t="s">
        <v>3</v>
      </c>
      <c r="I32" s="52" t="s">
        <v>4</v>
      </c>
    </row>
    <row r="33" spans="2:9" ht="15">
      <c r="B33" s="6">
        <v>2000</v>
      </c>
      <c r="C33" s="6" t="s">
        <v>55</v>
      </c>
      <c r="D33" s="5" t="s">
        <v>84</v>
      </c>
      <c r="E33" s="49">
        <v>1956</v>
      </c>
      <c r="F33" s="14">
        <v>0.026487268518518518</v>
      </c>
      <c r="G33" s="57">
        <f>F33/20</f>
        <v>0.0013243634259259259</v>
      </c>
      <c r="H33" s="57">
        <f>G33*15</f>
        <v>0.01986545138888889</v>
      </c>
      <c r="I33" s="19">
        <v>360</v>
      </c>
    </row>
    <row r="34" spans="2:9" ht="15">
      <c r="B34" s="6">
        <v>2000</v>
      </c>
      <c r="C34" s="6" t="s">
        <v>51</v>
      </c>
      <c r="D34" s="5" t="s">
        <v>56</v>
      </c>
      <c r="E34" s="6">
        <v>1959</v>
      </c>
      <c r="F34" s="14">
        <v>0.024131944444444445</v>
      </c>
      <c r="G34" s="57">
        <f>F34/20</f>
        <v>0.0012065972222222222</v>
      </c>
      <c r="H34" s="57">
        <f>G34*15</f>
        <v>0.01809895833333333</v>
      </c>
      <c r="I34" s="19">
        <v>580</v>
      </c>
    </row>
    <row r="35" spans="2:9" ht="15">
      <c r="B35" s="6">
        <v>4000</v>
      </c>
      <c r="C35" s="6" t="s">
        <v>49</v>
      </c>
      <c r="D35" s="5" t="s">
        <v>57</v>
      </c>
      <c r="E35" s="4">
        <v>1995</v>
      </c>
      <c r="F35" s="14">
        <v>0.033387731481481484</v>
      </c>
      <c r="G35" s="57">
        <f>F35/40</f>
        <v>0.0008346932870370371</v>
      </c>
      <c r="H35" s="57">
        <f>G35*15</f>
        <v>0.012520399305555556</v>
      </c>
      <c r="I35" s="19">
        <v>555</v>
      </c>
    </row>
    <row r="36" spans="2:9" ht="15">
      <c r="B36" s="6">
        <v>4000</v>
      </c>
      <c r="C36" s="6" t="s">
        <v>53</v>
      </c>
      <c r="D36" s="5" t="s">
        <v>58</v>
      </c>
      <c r="E36" s="7">
        <v>1968</v>
      </c>
      <c r="F36" s="14">
        <v>0.038210648148148146</v>
      </c>
      <c r="G36" s="57">
        <f>F36/40</f>
        <v>0.0009552662037037036</v>
      </c>
      <c r="H36" s="57">
        <f>G36*15</f>
        <v>0.014328993055555555</v>
      </c>
      <c r="I36" s="19">
        <v>614</v>
      </c>
    </row>
    <row r="37" spans="2:9" ht="15">
      <c r="B37" s="71" t="s">
        <v>5</v>
      </c>
      <c r="C37" s="71"/>
      <c r="D37" s="71"/>
      <c r="E37" s="71"/>
      <c r="F37" s="71"/>
      <c r="G37" s="71"/>
      <c r="H37" s="71"/>
      <c r="I37" s="47">
        <f>SUM(I33:I36)</f>
        <v>2109</v>
      </c>
    </row>
    <row r="39" spans="1:9" ht="15">
      <c r="A39" s="1" t="s">
        <v>15</v>
      </c>
      <c r="B39" s="73" t="s">
        <v>59</v>
      </c>
      <c r="C39" s="73"/>
      <c r="D39" s="73"/>
      <c r="E39" s="73"/>
      <c r="F39" s="73"/>
      <c r="G39" s="73"/>
      <c r="H39" s="73"/>
      <c r="I39" s="73"/>
    </row>
    <row r="41" spans="2:9" ht="42.75">
      <c r="B41" s="43" t="s">
        <v>38</v>
      </c>
      <c r="C41" s="44" t="s">
        <v>10</v>
      </c>
      <c r="D41" s="43" t="s">
        <v>0</v>
      </c>
      <c r="E41" s="43" t="s">
        <v>1</v>
      </c>
      <c r="F41" s="45" t="s">
        <v>24</v>
      </c>
      <c r="G41" s="56" t="s">
        <v>2</v>
      </c>
      <c r="H41" s="56" t="s">
        <v>3</v>
      </c>
      <c r="I41" s="52" t="s">
        <v>4</v>
      </c>
    </row>
    <row r="42" spans="2:9" ht="15">
      <c r="B42" s="6">
        <v>4000</v>
      </c>
      <c r="C42" s="6" t="s">
        <v>60</v>
      </c>
      <c r="D42" s="5" t="s">
        <v>63</v>
      </c>
      <c r="E42" s="7">
        <v>1967</v>
      </c>
      <c r="F42" s="14">
        <v>0.04496064814814815</v>
      </c>
      <c r="G42" s="57">
        <f>F42/40</f>
        <v>0.001124016203703704</v>
      </c>
      <c r="H42" s="57">
        <f>G42*15</f>
        <v>0.016860243055555557</v>
      </c>
      <c r="I42" s="19">
        <v>539</v>
      </c>
    </row>
    <row r="43" spans="2:9" ht="15">
      <c r="B43" s="6">
        <v>2000</v>
      </c>
      <c r="C43" s="6" t="s">
        <v>61</v>
      </c>
      <c r="D43" s="5" t="s">
        <v>64</v>
      </c>
      <c r="E43" s="7">
        <v>1965</v>
      </c>
      <c r="F43" s="14">
        <v>0.022083333333333333</v>
      </c>
      <c r="G43" s="57">
        <f>F43/20</f>
        <v>0.0011041666666666667</v>
      </c>
      <c r="H43" s="57">
        <f>G43*15</f>
        <v>0.0165625</v>
      </c>
      <c r="I43" s="19">
        <v>609</v>
      </c>
    </row>
    <row r="44" spans="2:9" ht="15">
      <c r="B44" s="6">
        <v>4000</v>
      </c>
      <c r="C44" s="6" t="s">
        <v>49</v>
      </c>
      <c r="D44" s="5" t="s">
        <v>65</v>
      </c>
      <c r="E44" s="9">
        <v>1997</v>
      </c>
      <c r="F44" s="14">
        <v>0.03838194444444445</v>
      </c>
      <c r="G44" s="57">
        <f>F44/40</f>
        <v>0.0009595486111111112</v>
      </c>
      <c r="H44" s="57">
        <f>G44*15</f>
        <v>0.014393229166666669</v>
      </c>
      <c r="I44" s="19">
        <v>365</v>
      </c>
    </row>
    <row r="45" spans="2:9" ht="15">
      <c r="B45" s="6">
        <v>2000</v>
      </c>
      <c r="C45" s="6" t="s">
        <v>62</v>
      </c>
      <c r="D45" s="5" t="s">
        <v>66</v>
      </c>
      <c r="E45" s="7">
        <v>1953</v>
      </c>
      <c r="F45" s="14">
        <v>0.024599537037037034</v>
      </c>
      <c r="G45" s="57">
        <f>F45/20</f>
        <v>0.0012299768518518517</v>
      </c>
      <c r="H45" s="57">
        <f>G45*15</f>
        <v>0.018449652777777777</v>
      </c>
      <c r="I45" s="19">
        <v>661</v>
      </c>
    </row>
    <row r="46" spans="2:9" ht="15">
      <c r="B46" s="71" t="s">
        <v>5</v>
      </c>
      <c r="C46" s="71"/>
      <c r="D46" s="71"/>
      <c r="E46" s="71"/>
      <c r="F46" s="71"/>
      <c r="G46" s="71"/>
      <c r="H46" s="71"/>
      <c r="I46" s="47">
        <f>SUM(I42:I45)</f>
        <v>2174</v>
      </c>
    </row>
    <row r="47" spans="2:9" ht="15">
      <c r="B47" s="12"/>
      <c r="C47" s="12"/>
      <c r="D47" s="12"/>
      <c r="E47" s="12"/>
      <c r="F47" s="12"/>
      <c r="G47" s="39"/>
      <c r="H47" s="39"/>
      <c r="I47" s="22"/>
    </row>
    <row r="49" spans="1:9" ht="15">
      <c r="A49" s="1" t="s">
        <v>16</v>
      </c>
      <c r="B49" s="73" t="s">
        <v>67</v>
      </c>
      <c r="C49" s="73"/>
      <c r="D49" s="73"/>
      <c r="E49" s="73"/>
      <c r="F49" s="73"/>
      <c r="G49" s="73"/>
      <c r="H49" s="73"/>
      <c r="I49" s="73"/>
    </row>
    <row r="51" spans="2:9" ht="42.75">
      <c r="B51" s="43" t="s">
        <v>38</v>
      </c>
      <c r="C51" s="44" t="s">
        <v>10</v>
      </c>
      <c r="D51" s="43" t="s">
        <v>0</v>
      </c>
      <c r="E51" s="43" t="s">
        <v>1</v>
      </c>
      <c r="F51" s="45" t="s">
        <v>24</v>
      </c>
      <c r="G51" s="56" t="s">
        <v>2</v>
      </c>
      <c r="H51" s="56" t="s">
        <v>3</v>
      </c>
      <c r="I51" s="52" t="s">
        <v>4</v>
      </c>
    </row>
    <row r="52" spans="2:9" ht="15">
      <c r="B52" s="6">
        <v>2000</v>
      </c>
      <c r="C52" s="6" t="s">
        <v>48</v>
      </c>
      <c r="D52" s="5" t="s">
        <v>68</v>
      </c>
      <c r="E52" s="7">
        <v>1961</v>
      </c>
      <c r="F52" s="14">
        <v>0.023752314814814813</v>
      </c>
      <c r="G52" s="57">
        <f>F52/20</f>
        <v>0.0011876157407407406</v>
      </c>
      <c r="H52" s="57">
        <f>G52*15</f>
        <v>0.01781423611111111</v>
      </c>
      <c r="I52" s="19">
        <v>448</v>
      </c>
    </row>
    <row r="53" spans="2:9" ht="15">
      <c r="B53" s="6">
        <v>2000</v>
      </c>
      <c r="C53" s="6" t="s">
        <v>60</v>
      </c>
      <c r="D53" s="5" t="s">
        <v>69</v>
      </c>
      <c r="E53" s="7">
        <v>1969</v>
      </c>
      <c r="F53" s="14">
        <v>0.025583333333333336</v>
      </c>
      <c r="G53" s="57">
        <f>F53/20</f>
        <v>0.0012791666666666667</v>
      </c>
      <c r="H53" s="57">
        <f>G53*15</f>
        <v>0.0191875</v>
      </c>
      <c r="I53" s="19">
        <v>365</v>
      </c>
    </row>
    <row r="54" spans="2:9" ht="15">
      <c r="B54" s="6">
        <v>4000</v>
      </c>
      <c r="C54" s="6" t="s">
        <v>70</v>
      </c>
      <c r="D54" s="5" t="s">
        <v>71</v>
      </c>
      <c r="E54" s="9">
        <v>1995</v>
      </c>
      <c r="F54" s="14">
        <v>0.051917824074074075</v>
      </c>
      <c r="G54" s="57">
        <f>F54/40</f>
        <v>0.0012979456018518518</v>
      </c>
      <c r="H54" s="57">
        <f>G54*15</f>
        <v>0.019469184027777777</v>
      </c>
      <c r="I54" s="19">
        <v>148</v>
      </c>
    </row>
    <row r="55" spans="2:9" ht="15">
      <c r="B55" s="6">
        <v>4000</v>
      </c>
      <c r="C55" s="6" t="s">
        <v>50</v>
      </c>
      <c r="D55" s="5" t="s">
        <v>72</v>
      </c>
      <c r="E55" s="9">
        <v>1972</v>
      </c>
      <c r="F55" s="14">
        <v>0.04501273148148149</v>
      </c>
      <c r="G55" s="57">
        <f>F55/40</f>
        <v>0.001125318287037037</v>
      </c>
      <c r="H55" s="57">
        <f>G55*15</f>
        <v>0.016879774305555557</v>
      </c>
      <c r="I55" s="19">
        <v>343</v>
      </c>
    </row>
    <row r="56" spans="2:9" ht="15">
      <c r="B56" s="71" t="s">
        <v>5</v>
      </c>
      <c r="C56" s="71"/>
      <c r="D56" s="71"/>
      <c r="E56" s="71"/>
      <c r="F56" s="71"/>
      <c r="G56" s="71"/>
      <c r="H56" s="71"/>
      <c r="I56" s="47">
        <f>SUM(I52:I55)</f>
        <v>1304</v>
      </c>
    </row>
    <row r="57" spans="2:9" ht="15">
      <c r="B57" s="12"/>
      <c r="C57" s="12"/>
      <c r="D57" s="12"/>
      <c r="E57" s="12"/>
      <c r="F57" s="12"/>
      <c r="G57" s="39"/>
      <c r="H57" s="39"/>
      <c r="I57" s="22"/>
    </row>
    <row r="58" spans="2:9" ht="15">
      <c r="B58" s="12"/>
      <c r="C58" s="12"/>
      <c r="D58" s="12"/>
      <c r="E58" s="12"/>
      <c r="F58" s="12"/>
      <c r="G58" s="39"/>
      <c r="H58" s="39"/>
      <c r="I58" s="22"/>
    </row>
    <row r="59" spans="1:9" ht="15">
      <c r="A59" s="1" t="s">
        <v>17</v>
      </c>
      <c r="B59" s="73" t="s">
        <v>73</v>
      </c>
      <c r="C59" s="73"/>
      <c r="D59" s="73"/>
      <c r="E59" s="73"/>
      <c r="F59" s="73"/>
      <c r="G59" s="73"/>
      <c r="H59" s="73"/>
      <c r="I59" s="73"/>
    </row>
    <row r="61" spans="2:9" ht="42.75">
      <c r="B61" s="43" t="s">
        <v>38</v>
      </c>
      <c r="C61" s="44" t="s">
        <v>10</v>
      </c>
      <c r="D61" s="43" t="s">
        <v>0</v>
      </c>
      <c r="E61" s="43" t="s">
        <v>1</v>
      </c>
      <c r="F61" s="45" t="s">
        <v>24</v>
      </c>
      <c r="G61" s="56" t="s">
        <v>2</v>
      </c>
      <c r="H61" s="56" t="s">
        <v>3</v>
      </c>
      <c r="I61" s="52" t="s">
        <v>4</v>
      </c>
    </row>
    <row r="62" spans="2:9" ht="15">
      <c r="B62" s="6">
        <v>4000</v>
      </c>
      <c r="C62" s="6" t="s">
        <v>50</v>
      </c>
      <c r="D62" s="5" t="s">
        <v>74</v>
      </c>
      <c r="E62" s="7">
        <v>1974</v>
      </c>
      <c r="F62" s="14">
        <v>0.03863425925925926</v>
      </c>
      <c r="G62" s="57">
        <f>F62/40</f>
        <v>0.0009658564814814814</v>
      </c>
      <c r="H62" s="57">
        <f>G62*15</f>
        <v>0.014487847222222221</v>
      </c>
      <c r="I62" s="19">
        <v>543</v>
      </c>
    </row>
    <row r="63" spans="2:9" ht="15">
      <c r="B63" s="6">
        <v>2000</v>
      </c>
      <c r="C63" s="6" t="s">
        <v>61</v>
      </c>
      <c r="D63" s="5" t="s">
        <v>75</v>
      </c>
      <c r="E63" s="7">
        <v>1962</v>
      </c>
      <c r="F63" s="14">
        <v>0.02230787037037037</v>
      </c>
      <c r="G63" s="57">
        <f>F63/20</f>
        <v>0.0011153935185185186</v>
      </c>
      <c r="H63" s="57">
        <f>G63*15</f>
        <v>0.01673090277777778</v>
      </c>
      <c r="I63" s="19">
        <v>590</v>
      </c>
    </row>
    <row r="64" spans="2:9" ht="15">
      <c r="B64" s="6">
        <v>4000</v>
      </c>
      <c r="C64" s="6" t="s">
        <v>49</v>
      </c>
      <c r="D64" s="5" t="s">
        <v>76</v>
      </c>
      <c r="E64" s="9">
        <v>1996</v>
      </c>
      <c r="F64" s="14">
        <v>0.03498842592592593</v>
      </c>
      <c r="G64" s="57">
        <f>F64/40</f>
        <v>0.0008747106481481482</v>
      </c>
      <c r="H64" s="57">
        <f>G64*15</f>
        <v>0.013120659722222223</v>
      </c>
      <c r="I64" s="19">
        <v>482</v>
      </c>
    </row>
    <row r="65" spans="2:9" ht="15">
      <c r="B65" s="6">
        <v>2000</v>
      </c>
      <c r="C65" s="6" t="s">
        <v>43</v>
      </c>
      <c r="D65" s="5" t="s">
        <v>77</v>
      </c>
      <c r="E65" s="9">
        <v>1964</v>
      </c>
      <c r="F65" s="14">
        <v>0.020243055555555552</v>
      </c>
      <c r="G65" s="57">
        <f>F65/20</f>
        <v>0.0010121527777777776</v>
      </c>
      <c r="H65" s="57">
        <f>G65*15</f>
        <v>0.015182291666666663</v>
      </c>
      <c r="I65" s="20">
        <v>582</v>
      </c>
    </row>
    <row r="66" spans="2:9" ht="15">
      <c r="B66" s="71" t="s">
        <v>5</v>
      </c>
      <c r="C66" s="71"/>
      <c r="D66" s="71"/>
      <c r="E66" s="71"/>
      <c r="F66" s="71"/>
      <c r="G66" s="71"/>
      <c r="H66" s="71"/>
      <c r="I66" s="47">
        <f>SUM(I62:I65)</f>
        <v>2197</v>
      </c>
    </row>
    <row r="67" spans="2:9" ht="15">
      <c r="B67" s="12"/>
      <c r="C67" s="12"/>
      <c r="D67" s="12"/>
      <c r="E67" s="12"/>
      <c r="F67" s="12"/>
      <c r="G67" s="39"/>
      <c r="H67" s="39"/>
      <c r="I67" s="22"/>
    </row>
    <row r="68" spans="2:9" ht="15">
      <c r="B68" s="12"/>
      <c r="C68" s="12"/>
      <c r="D68" s="12"/>
      <c r="E68" s="12"/>
      <c r="F68" s="12"/>
      <c r="G68" s="39"/>
      <c r="H68" s="39"/>
      <c r="I68" s="22"/>
    </row>
    <row r="69" spans="1:9" ht="15">
      <c r="A69" s="1" t="s">
        <v>18</v>
      </c>
      <c r="B69" s="73" t="s">
        <v>78</v>
      </c>
      <c r="C69" s="73"/>
      <c r="D69" s="73"/>
      <c r="E69" s="73"/>
      <c r="F69" s="73"/>
      <c r="G69" s="73"/>
      <c r="H69" s="73"/>
      <c r="I69" s="73"/>
    </row>
    <row r="71" spans="2:9" ht="42.75">
      <c r="B71" s="43" t="s">
        <v>38</v>
      </c>
      <c r="C71" s="44" t="s">
        <v>10</v>
      </c>
      <c r="D71" s="43" t="s">
        <v>0</v>
      </c>
      <c r="E71" s="43" t="s">
        <v>1</v>
      </c>
      <c r="F71" s="45" t="s">
        <v>24</v>
      </c>
      <c r="G71" s="56" t="s">
        <v>2</v>
      </c>
      <c r="H71" s="56" t="s">
        <v>3</v>
      </c>
      <c r="I71" s="52" t="s">
        <v>4</v>
      </c>
    </row>
    <row r="72" spans="2:9" ht="15">
      <c r="B72" s="6">
        <v>2000</v>
      </c>
      <c r="C72" s="6" t="s">
        <v>79</v>
      </c>
      <c r="D72" s="5" t="s">
        <v>80</v>
      </c>
      <c r="E72" s="7">
        <v>1947</v>
      </c>
      <c r="F72" s="14">
        <v>0.028280092592592593</v>
      </c>
      <c r="G72" s="57">
        <f>F72/20</f>
        <v>0.0014140046296296296</v>
      </c>
      <c r="H72" s="57">
        <f>G72*15</f>
        <v>0.021210069444444445</v>
      </c>
      <c r="I72" s="20">
        <v>347</v>
      </c>
    </row>
    <row r="73" spans="2:9" ht="15">
      <c r="B73" s="6">
        <v>2000</v>
      </c>
      <c r="C73" s="6" t="s">
        <v>42</v>
      </c>
      <c r="D73" s="5" t="s">
        <v>81</v>
      </c>
      <c r="E73" s="7">
        <v>2000</v>
      </c>
      <c r="F73" s="14">
        <v>0.019917824074074074</v>
      </c>
      <c r="G73" s="57">
        <f>F73/20</f>
        <v>0.0009958912037037037</v>
      </c>
      <c r="H73" s="57">
        <f>G73*15</f>
        <v>0.014938368055555555</v>
      </c>
      <c r="I73" s="20">
        <v>417</v>
      </c>
    </row>
    <row r="74" spans="2:9" ht="15">
      <c r="B74" s="6">
        <v>4000</v>
      </c>
      <c r="C74" s="6" t="s">
        <v>70</v>
      </c>
      <c r="D74" s="5" t="s">
        <v>82</v>
      </c>
      <c r="E74" s="9">
        <v>2000</v>
      </c>
      <c r="F74" s="14">
        <v>0.03639583333333333</v>
      </c>
      <c r="G74" s="57">
        <f>F74/40</f>
        <v>0.0009098958333333332</v>
      </c>
      <c r="H74" s="57">
        <f>G74*15</f>
        <v>0.013648437499999997</v>
      </c>
      <c r="I74" s="20">
        <v>428</v>
      </c>
    </row>
    <row r="75" spans="2:9" ht="15">
      <c r="B75" s="6">
        <v>4000</v>
      </c>
      <c r="C75" s="6" t="s">
        <v>70</v>
      </c>
      <c r="D75" s="5" t="s">
        <v>83</v>
      </c>
      <c r="E75" s="9">
        <v>1999</v>
      </c>
      <c r="F75" s="14">
        <v>0.03750694444444445</v>
      </c>
      <c r="G75" s="57">
        <f>F75/40</f>
        <v>0.0009376736111111111</v>
      </c>
      <c r="H75" s="57">
        <f>G75*15</f>
        <v>0.014065104166666667</v>
      </c>
      <c r="I75" s="20">
        <v>391</v>
      </c>
    </row>
    <row r="76" spans="2:9" ht="15">
      <c r="B76" s="71" t="s">
        <v>5</v>
      </c>
      <c r="C76" s="71"/>
      <c r="D76" s="71"/>
      <c r="E76" s="71"/>
      <c r="F76" s="71"/>
      <c r="G76" s="71"/>
      <c r="H76" s="71"/>
      <c r="I76" s="47">
        <f>SUM(I72:I75)</f>
        <v>1583</v>
      </c>
    </row>
    <row r="77" spans="2:9" ht="15">
      <c r="B77" s="12"/>
      <c r="C77" s="12"/>
      <c r="D77" s="12"/>
      <c r="E77" s="12"/>
      <c r="F77" s="12"/>
      <c r="G77" s="39"/>
      <c r="H77" s="39"/>
      <c r="I77" s="22"/>
    </row>
  </sheetData>
  <sheetProtection/>
  <mergeCells count="16">
    <mergeCell ref="B69:I69"/>
    <mergeCell ref="B76:H76"/>
    <mergeCell ref="B39:I39"/>
    <mergeCell ref="B46:H46"/>
    <mergeCell ref="B59:I59"/>
    <mergeCell ref="B66:H66"/>
    <mergeCell ref="B49:I49"/>
    <mergeCell ref="B56:H56"/>
    <mergeCell ref="B3:I3"/>
    <mergeCell ref="B10:H10"/>
    <mergeCell ref="B37:H37"/>
    <mergeCell ref="B12:I12"/>
    <mergeCell ref="B21:I21"/>
    <mergeCell ref="B30:I30"/>
    <mergeCell ref="B19:H19"/>
    <mergeCell ref="B28:H28"/>
  </mergeCells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3.00390625" style="1" customWidth="1"/>
    <col min="2" max="2" width="9.140625" style="1" customWidth="1"/>
    <col min="3" max="3" width="7.8515625" style="1" customWidth="1"/>
    <col min="4" max="4" width="20.57421875" style="59" bestFit="1" customWidth="1"/>
    <col min="5" max="5" width="9.140625" style="3" customWidth="1"/>
    <col min="6" max="6" width="13.140625" style="2" customWidth="1"/>
    <col min="7" max="8" width="13.7109375" style="2" customWidth="1"/>
    <col min="9" max="9" width="12.140625" style="3" customWidth="1"/>
    <col min="10" max="10" width="12.140625" style="1" customWidth="1"/>
    <col min="11" max="16384" width="9.140625" style="1" customWidth="1"/>
  </cols>
  <sheetData>
    <row r="1" spans="2:9" ht="20.25">
      <c r="B1" s="72" t="str">
        <f>'Grand Prix 2016'!B1:I1</f>
        <v>GRAND PRIX 2016</v>
      </c>
      <c r="C1" s="72"/>
      <c r="D1" s="72"/>
      <c r="E1" s="72"/>
      <c r="F1" s="72"/>
      <c r="G1" s="72"/>
      <c r="H1" s="72"/>
      <c r="I1" s="72"/>
    </row>
    <row r="3" spans="1:9" ht="15">
      <c r="A3" s="1">
        <v>1</v>
      </c>
      <c r="B3" s="73" t="str">
        <f>'Grand Prix 2016'!B3:I3</f>
        <v>Komanda "OLSTYNO"</v>
      </c>
      <c r="C3" s="73"/>
      <c r="D3" s="73"/>
      <c r="E3" s="73"/>
      <c r="F3" s="73"/>
      <c r="G3" s="73"/>
      <c r="H3" s="73"/>
      <c r="I3" s="73"/>
    </row>
    <row r="5" spans="2:12" ht="42.75">
      <c r="B5" s="43" t="s">
        <v>38</v>
      </c>
      <c r="C5" s="44" t="s">
        <v>10</v>
      </c>
      <c r="D5" s="62" t="s">
        <v>0</v>
      </c>
      <c r="E5" s="43" t="s">
        <v>1</v>
      </c>
      <c r="F5" s="45" t="s">
        <v>22</v>
      </c>
      <c r="G5" s="51" t="s">
        <v>2</v>
      </c>
      <c r="H5" s="51" t="s">
        <v>3</v>
      </c>
      <c r="I5" s="54" t="s">
        <v>4</v>
      </c>
      <c r="L5" s="1">
        <v>2016</v>
      </c>
    </row>
    <row r="6" spans="2:12" ht="15">
      <c r="B6" s="6"/>
      <c r="C6" s="9" t="str">
        <f>'Grand Prix 2016'!C6</f>
        <v>V59</v>
      </c>
      <c r="D6" s="63" t="str">
        <f>'Grand Prix 2016'!D6</f>
        <v>MARIUSZ GABIEC</v>
      </c>
      <c r="E6" s="7">
        <f>'Grand Prix 2016'!E6</f>
        <v>1958</v>
      </c>
      <c r="F6" s="14">
        <v>0</v>
      </c>
      <c r="G6" s="14">
        <f>F6/35</f>
        <v>0</v>
      </c>
      <c r="H6" s="14">
        <f>G6*15</f>
        <v>0</v>
      </c>
      <c r="I6" s="9">
        <v>0</v>
      </c>
      <c r="J6" s="1" t="s">
        <v>85</v>
      </c>
      <c r="L6" s="1">
        <f>$L$5-E6</f>
        <v>58</v>
      </c>
    </row>
    <row r="7" spans="2:12" ht="15">
      <c r="B7" s="6"/>
      <c r="C7" s="9" t="str">
        <f>'Grand Prix 2016'!C7</f>
        <v>M24</v>
      </c>
      <c r="D7" s="63" t="str">
        <f>'Grand Prix 2016'!D7</f>
        <v>GABRIELA WÓJTOWICZ</v>
      </c>
      <c r="E7" s="7">
        <f>'Grand Prix 2016'!E7</f>
        <v>1995</v>
      </c>
      <c r="F7" s="14">
        <v>0</v>
      </c>
      <c r="G7" s="14">
        <f>F7/18</f>
        <v>0</v>
      </c>
      <c r="H7" s="14">
        <f>G7*15</f>
        <v>0</v>
      </c>
      <c r="I7" s="9">
        <v>0</v>
      </c>
      <c r="J7" s="1" t="s">
        <v>85</v>
      </c>
      <c r="L7" s="1">
        <f>$L$5-E7</f>
        <v>21</v>
      </c>
    </row>
    <row r="8" spans="2:12" ht="15">
      <c r="B8" s="6"/>
      <c r="C8" s="9" t="str">
        <f>'Grand Prix 2016'!C8</f>
        <v>V24</v>
      </c>
      <c r="D8" s="63" t="str">
        <f>'Grand Prix 2016'!D8</f>
        <v>BARTŁOMIEJ KUBKOWSKI</v>
      </c>
      <c r="E8" s="7">
        <f>'Grand Prix 2016'!E8</f>
        <v>1995</v>
      </c>
      <c r="F8" s="14">
        <v>0</v>
      </c>
      <c r="G8" s="14">
        <f>F8/18</f>
        <v>0</v>
      </c>
      <c r="H8" s="14">
        <f>G8*15</f>
        <v>0</v>
      </c>
      <c r="I8" s="9">
        <v>0</v>
      </c>
      <c r="J8" s="1" t="s">
        <v>85</v>
      </c>
      <c r="L8" s="1">
        <f>$L$5-E8</f>
        <v>21</v>
      </c>
    </row>
    <row r="9" spans="2:12" ht="15">
      <c r="B9" s="6"/>
      <c r="C9" s="9" t="str">
        <f>'Grand Prix 2016'!C9</f>
        <v>V44</v>
      </c>
      <c r="D9" s="63" t="str">
        <f>'Grand Prix 2016'!D9</f>
        <v>PAWEŁ GREGOROWICZ</v>
      </c>
      <c r="E9" s="7">
        <f>'Grand Prix 2016'!E9</f>
        <v>1975</v>
      </c>
      <c r="F9" s="14">
        <v>0</v>
      </c>
      <c r="G9" s="14">
        <f>F9/35</f>
        <v>0</v>
      </c>
      <c r="H9" s="14">
        <f>G9*15</f>
        <v>0</v>
      </c>
      <c r="I9" s="9">
        <v>0</v>
      </c>
      <c r="J9" s="1" t="s">
        <v>85</v>
      </c>
      <c r="L9" s="1">
        <f>$L$5-E9</f>
        <v>41</v>
      </c>
    </row>
    <row r="10" spans="2:9" ht="15">
      <c r="B10" s="71" t="s">
        <v>5</v>
      </c>
      <c r="C10" s="71"/>
      <c r="D10" s="71"/>
      <c r="E10" s="71"/>
      <c r="F10" s="71"/>
      <c r="G10" s="71"/>
      <c r="H10" s="71"/>
      <c r="I10" s="55">
        <f>SUM(I6:I9)</f>
        <v>0</v>
      </c>
    </row>
    <row r="11" spans="2:9" ht="15">
      <c r="B11" s="12"/>
      <c r="C11" s="12"/>
      <c r="D11" s="61"/>
      <c r="E11" s="12"/>
      <c r="F11" s="12"/>
      <c r="G11" s="12"/>
      <c r="H11" s="12"/>
      <c r="I11" s="13"/>
    </row>
    <row r="12" spans="1:9" ht="15">
      <c r="A12" s="1">
        <v>2</v>
      </c>
      <c r="B12" s="73" t="str">
        <f>'Grand Prix 2016'!B12:I12</f>
        <v>Komanda "PREGEL"</v>
      </c>
      <c r="C12" s="73"/>
      <c r="D12" s="73"/>
      <c r="E12" s="73"/>
      <c r="F12" s="73"/>
      <c r="G12" s="73"/>
      <c r="H12" s="73"/>
      <c r="I12" s="73"/>
    </row>
    <row r="14" spans="2:9" ht="42.75">
      <c r="B14" s="43" t="s">
        <v>38</v>
      </c>
      <c r="C14" s="44" t="s">
        <v>10</v>
      </c>
      <c r="D14" s="62" t="s">
        <v>0</v>
      </c>
      <c r="E14" s="43" t="s">
        <v>1</v>
      </c>
      <c r="F14" s="45" t="s">
        <v>22</v>
      </c>
      <c r="G14" s="51" t="s">
        <v>2</v>
      </c>
      <c r="H14" s="51" t="s">
        <v>3</v>
      </c>
      <c r="I14" s="54" t="s">
        <v>4</v>
      </c>
    </row>
    <row r="15" spans="2:12" ht="15">
      <c r="B15" s="6">
        <v>3500</v>
      </c>
      <c r="C15" s="9" t="str">
        <f>'Grand Prix 2016'!C15</f>
        <v>M59</v>
      </c>
      <c r="D15" s="63" t="str">
        <f>'Grand Prix 2016'!D15</f>
        <v>Aleshchenko Natalia</v>
      </c>
      <c r="E15" s="9">
        <f>'Grand Prix 2016'!E15</f>
        <v>1957</v>
      </c>
      <c r="F15" s="14">
        <v>0.03972222222222222</v>
      </c>
      <c r="G15" s="14">
        <f>F15/35</f>
        <v>0.001134920634920635</v>
      </c>
      <c r="H15" s="14">
        <f>G15*15</f>
        <v>0.017023809523809524</v>
      </c>
      <c r="I15" s="9">
        <v>697</v>
      </c>
      <c r="L15" s="1">
        <f>$L$5-E15</f>
        <v>59</v>
      </c>
    </row>
    <row r="16" spans="2:12" ht="15">
      <c r="B16" s="6">
        <v>1800</v>
      </c>
      <c r="C16" s="9" t="str">
        <f>'Grand Prix 2016'!C16</f>
        <v>M29</v>
      </c>
      <c r="D16" s="63" t="str">
        <f>'Grand Prix 2016'!D16</f>
        <v>Sych Regina</v>
      </c>
      <c r="E16" s="9">
        <f>'Grand Prix 2016'!E16</f>
        <v>1987</v>
      </c>
      <c r="F16" s="14">
        <v>0.015810185185185184</v>
      </c>
      <c r="G16" s="14">
        <f>F16/18</f>
        <v>0.0008783436213991769</v>
      </c>
      <c r="H16" s="14">
        <f>G16*15</f>
        <v>0.013175154320987653</v>
      </c>
      <c r="I16" s="9">
        <v>790</v>
      </c>
      <c r="L16" s="1">
        <f>$L$5-E16</f>
        <v>29</v>
      </c>
    </row>
    <row r="17" spans="2:12" ht="15">
      <c r="B17" s="6">
        <v>3500</v>
      </c>
      <c r="C17" s="9" t="str">
        <f>'Grand Prix 2016'!C17</f>
        <v>V49</v>
      </c>
      <c r="D17" s="63" t="str">
        <f>'Grand Prix 2016'!D17</f>
        <v>Smirnov Aleksandr</v>
      </c>
      <c r="E17" s="9">
        <f>'Grand Prix 2016'!E17</f>
        <v>1968</v>
      </c>
      <c r="F17" s="14">
        <v>0.03008101851851852</v>
      </c>
      <c r="G17" s="14">
        <f>F17/35</f>
        <v>0.000859457671957672</v>
      </c>
      <c r="H17" s="14">
        <f>G17*15</f>
        <v>0.01289186507936508</v>
      </c>
      <c r="I17" s="9">
        <v>843</v>
      </c>
      <c r="L17" s="1">
        <f>$L$5-E17</f>
        <v>48</v>
      </c>
    </row>
    <row r="18" spans="2:12" ht="15">
      <c r="B18" s="6">
        <v>1800</v>
      </c>
      <c r="C18" s="9" t="str">
        <f>'Grand Prix 2016'!C18</f>
        <v>V24</v>
      </c>
      <c r="D18" s="63" t="str">
        <f>'Grand Prix 2016'!D18</f>
        <v>Kolesov Sergei</v>
      </c>
      <c r="E18" s="9">
        <f>'Grand Prix 2016'!E18</f>
        <v>1997</v>
      </c>
      <c r="F18" s="14">
        <v>0.01545138888888889</v>
      </c>
      <c r="G18" s="14">
        <f>F18/18</f>
        <v>0.0008584104938271606</v>
      </c>
      <c r="H18" s="14">
        <f>G18*15</f>
        <v>0.012876157407407409</v>
      </c>
      <c r="I18" s="9">
        <v>510</v>
      </c>
      <c r="L18" s="1">
        <f>$L$5-E18</f>
        <v>19</v>
      </c>
    </row>
    <row r="19" spans="2:9" ht="15">
      <c r="B19" s="71" t="s">
        <v>5</v>
      </c>
      <c r="C19" s="71"/>
      <c r="D19" s="71"/>
      <c r="E19" s="71"/>
      <c r="F19" s="71"/>
      <c r="G19" s="71"/>
      <c r="H19" s="71"/>
      <c r="I19" s="55">
        <f>SUM(I15:I18)</f>
        <v>2840</v>
      </c>
    </row>
    <row r="21" spans="1:9" ht="15">
      <c r="A21" s="1">
        <v>3</v>
      </c>
      <c r="B21" s="73" t="str">
        <f>'Grand Prix 2016'!B22:I22</f>
        <v>Komanda "ILGAPLAUKIAI"</v>
      </c>
      <c r="C21" s="73"/>
      <c r="D21" s="73"/>
      <c r="E21" s="73"/>
      <c r="F21" s="73"/>
      <c r="G21" s="73"/>
      <c r="H21" s="73"/>
      <c r="I21" s="73"/>
    </row>
    <row r="23" spans="2:9" ht="42.75">
      <c r="B23" s="43" t="s">
        <v>38</v>
      </c>
      <c r="C23" s="44" t="s">
        <v>10</v>
      </c>
      <c r="D23" s="62" t="s">
        <v>0</v>
      </c>
      <c r="E23" s="43" t="s">
        <v>1</v>
      </c>
      <c r="F23" s="45" t="s">
        <v>22</v>
      </c>
      <c r="G23" s="51" t="s">
        <v>2</v>
      </c>
      <c r="H23" s="51" t="s">
        <v>3</v>
      </c>
      <c r="I23" s="54" t="s">
        <v>4</v>
      </c>
    </row>
    <row r="24" spans="2:15" ht="15">
      <c r="B24" s="6">
        <v>3500</v>
      </c>
      <c r="C24" s="6" t="str">
        <f>'Grand Prix 2016'!C25</f>
        <v>V39</v>
      </c>
      <c r="D24" s="58" t="str">
        <f>'Grand Prix 2016'!D25</f>
        <v>Pavel PROTAŠČIUK</v>
      </c>
      <c r="E24" s="6">
        <f>'Grand Prix 2016'!E25</f>
        <v>1979</v>
      </c>
      <c r="F24" s="14">
        <v>0.031886574074074074</v>
      </c>
      <c r="G24" s="14">
        <f>F24/35</f>
        <v>0.0009110449735449735</v>
      </c>
      <c r="H24" s="14">
        <f>G24*15</f>
        <v>0.013665674603174603</v>
      </c>
      <c r="I24" s="9">
        <v>579</v>
      </c>
      <c r="L24" s="1">
        <f>$L$5-E24</f>
        <v>37</v>
      </c>
      <c r="O24" s="24"/>
    </row>
    <row r="25" spans="2:15" ht="15">
      <c r="B25" s="6">
        <v>1800</v>
      </c>
      <c r="C25" s="6" t="str">
        <f>'Grand Prix 2016'!C26</f>
        <v>M24</v>
      </c>
      <c r="D25" s="58" t="str">
        <f>'Grand Prix 2016'!D26</f>
        <v>Viktorija ŠULGAITĖ</v>
      </c>
      <c r="E25" s="6">
        <f>'Grand Prix 2016'!E26</f>
        <v>1998</v>
      </c>
      <c r="F25" s="14">
        <v>0.01554398148148148</v>
      </c>
      <c r="G25" s="14">
        <f>F25/18</f>
        <v>0.0008635545267489711</v>
      </c>
      <c r="H25" s="14">
        <f>G25*15</f>
        <v>0.012953317901234567</v>
      </c>
      <c r="I25" s="9">
        <v>639</v>
      </c>
      <c r="L25" s="1">
        <f>$L$5-E25</f>
        <v>18</v>
      </c>
      <c r="O25" s="24"/>
    </row>
    <row r="26" spans="2:15" ht="15">
      <c r="B26" s="6">
        <v>3500</v>
      </c>
      <c r="C26" s="6" t="str">
        <f>'Grand Prix 2016'!C27</f>
        <v>M17</v>
      </c>
      <c r="D26" s="58" t="str">
        <f>'Grand Prix 2016'!D27</f>
        <v>Deimantė IVANAUSKAITĖ</v>
      </c>
      <c r="E26" s="6">
        <f>'Grand Prix 2016'!E27</f>
        <v>1999</v>
      </c>
      <c r="F26" s="14">
        <v>0.03234953703703704</v>
      </c>
      <c r="G26" s="14">
        <f>F26/35</f>
        <v>0.0009242724867724868</v>
      </c>
      <c r="H26" s="14">
        <f>G26*15</f>
        <v>0.013864087301587301</v>
      </c>
      <c r="I26" s="9">
        <v>521</v>
      </c>
      <c r="L26" s="1">
        <f>$L$5-E26</f>
        <v>17</v>
      </c>
      <c r="O26" s="24"/>
    </row>
    <row r="27" spans="2:12" ht="15">
      <c r="B27" s="6">
        <v>1800</v>
      </c>
      <c r="C27" s="6" t="str">
        <f>'Grand Prix 2016'!C28</f>
        <v>V54</v>
      </c>
      <c r="D27" s="58" t="str">
        <f>'Grand Prix 2016'!D28</f>
        <v>Vaidotas GUMBIS</v>
      </c>
      <c r="E27" s="6">
        <f>'Grand Prix 2016'!E28</f>
        <v>1966</v>
      </c>
      <c r="F27" s="14">
        <v>0.016412037037037037</v>
      </c>
      <c r="G27" s="14">
        <f>F27/18</f>
        <v>0.0009117798353909466</v>
      </c>
      <c r="H27" s="14">
        <f>G27*15</f>
        <v>0.013676697530864198</v>
      </c>
      <c r="I27" s="9">
        <v>796</v>
      </c>
      <c r="L27" s="1">
        <f>$L$5-E27</f>
        <v>50</v>
      </c>
    </row>
    <row r="28" spans="2:9" ht="15">
      <c r="B28" s="71" t="s">
        <v>5</v>
      </c>
      <c r="C28" s="71"/>
      <c r="D28" s="71"/>
      <c r="E28" s="71"/>
      <c r="F28" s="71"/>
      <c r="G28" s="71"/>
      <c r="H28" s="71"/>
      <c r="I28" s="55">
        <f>SUM(I24:I27)</f>
        <v>2535</v>
      </c>
    </row>
    <row r="30" spans="1:9" ht="15">
      <c r="A30" s="1">
        <v>4</v>
      </c>
      <c r="B30" s="73" t="str">
        <f>'Grand Prix 2016'!B31:I31</f>
        <v>Komanda "STORKS"</v>
      </c>
      <c r="C30" s="73"/>
      <c r="D30" s="73"/>
      <c r="E30" s="73"/>
      <c r="F30" s="73"/>
      <c r="G30" s="73"/>
      <c r="H30" s="73"/>
      <c r="I30" s="73"/>
    </row>
    <row r="32" spans="2:9" ht="42.75">
      <c r="B32" s="43" t="s">
        <v>38</v>
      </c>
      <c r="C32" s="44" t="s">
        <v>10</v>
      </c>
      <c r="D32" s="62" t="s">
        <v>0</v>
      </c>
      <c r="E32" s="43" t="s">
        <v>1</v>
      </c>
      <c r="F32" s="45" t="s">
        <v>22</v>
      </c>
      <c r="G32" s="51" t="s">
        <v>2</v>
      </c>
      <c r="H32" s="51" t="s">
        <v>3</v>
      </c>
      <c r="I32" s="54" t="s">
        <v>4</v>
      </c>
    </row>
    <row r="33" spans="2:12" ht="15">
      <c r="B33" s="6"/>
      <c r="C33" s="6" t="str">
        <f>'Grand Prix 2016'!C34</f>
        <v>V64</v>
      </c>
      <c r="D33" s="58" t="str">
        <f>'Grand Prix 2016'!D34</f>
        <v>Stefan Bronislaw SKRZYPEK</v>
      </c>
      <c r="E33" s="6">
        <f>'Grand Prix 2016'!E34</f>
        <v>1956</v>
      </c>
      <c r="F33" s="14">
        <v>0</v>
      </c>
      <c r="G33" s="14">
        <f>F33/35</f>
        <v>0</v>
      </c>
      <c r="H33" s="14">
        <f>G33*15</f>
        <v>0</v>
      </c>
      <c r="I33" s="9">
        <v>0</v>
      </c>
      <c r="J33" s="1" t="s">
        <v>85</v>
      </c>
      <c r="L33" s="1">
        <f>$L$5-E33</f>
        <v>60</v>
      </c>
    </row>
    <row r="34" spans="2:12" ht="15">
      <c r="B34" s="6"/>
      <c r="C34" s="6" t="str">
        <f>'Grand Prix 2016'!C35</f>
        <v>M59</v>
      </c>
      <c r="D34" s="58" t="str">
        <f>'Grand Prix 2016'!D35</f>
        <v>Ewa SZALA</v>
      </c>
      <c r="E34" s="6">
        <f>'Grand Prix 2016'!E35</f>
        <v>1959</v>
      </c>
      <c r="F34" s="14">
        <v>0</v>
      </c>
      <c r="G34" s="14">
        <f>F34/18</f>
        <v>0</v>
      </c>
      <c r="H34" s="14">
        <f>G34*15</f>
        <v>0</v>
      </c>
      <c r="I34" s="9">
        <v>0</v>
      </c>
      <c r="J34" s="1" t="s">
        <v>85</v>
      </c>
      <c r="L34" s="1">
        <f>$L$5-E34</f>
        <v>57</v>
      </c>
    </row>
    <row r="35" spans="2:12" ht="15">
      <c r="B35" s="6"/>
      <c r="C35" s="6" t="str">
        <f>'Grand Prix 2016'!C36</f>
        <v>V24</v>
      </c>
      <c r="D35" s="58" t="str">
        <f>'Grand Prix 2016'!D36</f>
        <v>Arkadiusz OSSES</v>
      </c>
      <c r="E35" s="6">
        <f>'Grand Prix 2016'!E36</f>
        <v>1995</v>
      </c>
      <c r="F35" s="14">
        <v>0</v>
      </c>
      <c r="G35" s="14">
        <f>F35/35</f>
        <v>0</v>
      </c>
      <c r="H35" s="14">
        <f>G35*15</f>
        <v>0</v>
      </c>
      <c r="I35" s="9">
        <v>0</v>
      </c>
      <c r="J35" s="1" t="s">
        <v>85</v>
      </c>
      <c r="L35" s="1">
        <f>$L$5-E35</f>
        <v>21</v>
      </c>
    </row>
    <row r="36" spans="2:12" ht="15">
      <c r="B36" s="6"/>
      <c r="C36" s="6" t="str">
        <f>'Grand Prix 2016'!C37</f>
        <v>V49</v>
      </c>
      <c r="D36" s="58" t="str">
        <f>'Grand Prix 2016'!D37</f>
        <v>Marek Jerzy ROTHER</v>
      </c>
      <c r="E36" s="6">
        <f>'Grand Prix 2016'!E37</f>
        <v>1968</v>
      </c>
      <c r="F36" s="14">
        <v>0</v>
      </c>
      <c r="G36" s="14">
        <f>F36/35</f>
        <v>0</v>
      </c>
      <c r="H36" s="14">
        <f>G36*15</f>
        <v>0</v>
      </c>
      <c r="I36" s="9">
        <v>0</v>
      </c>
      <c r="J36" s="1" t="s">
        <v>85</v>
      </c>
      <c r="L36" s="1">
        <f>$L$5-E36</f>
        <v>48</v>
      </c>
    </row>
    <row r="37" spans="2:9" ht="15">
      <c r="B37" s="71" t="s">
        <v>5</v>
      </c>
      <c r="C37" s="71"/>
      <c r="D37" s="71"/>
      <c r="E37" s="71"/>
      <c r="F37" s="71"/>
      <c r="G37" s="71"/>
      <c r="H37" s="71"/>
      <c r="I37" s="55">
        <f>SUM(I33:I36)</f>
        <v>0</v>
      </c>
    </row>
    <row r="39" spans="1:9" ht="15">
      <c r="A39" s="1">
        <v>5</v>
      </c>
      <c r="B39" s="73" t="str">
        <f>'Grand Prix 2016'!B40:I40</f>
        <v>Komanda "BIJAI"</v>
      </c>
      <c r="C39" s="73"/>
      <c r="D39" s="73"/>
      <c r="E39" s="73"/>
      <c r="F39" s="73"/>
      <c r="G39" s="73"/>
      <c r="H39" s="73"/>
      <c r="I39" s="73"/>
    </row>
    <row r="41" spans="2:9" ht="42.75">
      <c r="B41" s="43" t="s">
        <v>38</v>
      </c>
      <c r="C41" s="44" t="s">
        <v>10</v>
      </c>
      <c r="D41" s="62" t="s">
        <v>0</v>
      </c>
      <c r="E41" s="43" t="s">
        <v>1</v>
      </c>
      <c r="F41" s="45" t="s">
        <v>22</v>
      </c>
      <c r="G41" s="51" t="s">
        <v>2</v>
      </c>
      <c r="H41" s="51" t="s">
        <v>3</v>
      </c>
      <c r="I41" s="54" t="s">
        <v>4</v>
      </c>
    </row>
    <row r="42" spans="2:12" ht="15">
      <c r="B42" s="6">
        <v>3500</v>
      </c>
      <c r="C42" s="6" t="str">
        <f>'Grand Prix 2016'!C43</f>
        <v>M49</v>
      </c>
      <c r="D42" s="58" t="str">
        <f>'Grand Prix 2016'!D43</f>
        <v>Jolanta DULEVIČIENĖ</v>
      </c>
      <c r="E42" s="6">
        <f>'Grand Prix 2016'!E43</f>
        <v>1967</v>
      </c>
      <c r="F42" s="14">
        <v>0.034999999999999996</v>
      </c>
      <c r="G42" s="14">
        <f>F42/35</f>
        <v>0.0009999999999999998</v>
      </c>
      <c r="H42" s="14">
        <f>G42*15</f>
        <v>0.014999999999999998</v>
      </c>
      <c r="I42" s="9">
        <v>765</v>
      </c>
      <c r="L42" s="1">
        <f>$L$5-E42</f>
        <v>49</v>
      </c>
    </row>
    <row r="43" spans="2:12" ht="15">
      <c r="B43" s="6">
        <v>1800</v>
      </c>
      <c r="C43" s="6" t="str">
        <f>'Grand Prix 2016'!C44</f>
        <v>M54</v>
      </c>
      <c r="D43" s="58" t="str">
        <f>'Grand Prix 2016'!D44</f>
        <v>Ilze AIGARE</v>
      </c>
      <c r="E43" s="6">
        <f>'Grand Prix 2016'!E44</f>
        <v>1965</v>
      </c>
      <c r="F43" s="14">
        <v>0.01758101851851852</v>
      </c>
      <c r="G43" s="14">
        <f>F43/18</f>
        <v>0.0009767232510288068</v>
      </c>
      <c r="H43" s="14">
        <f>G43*15</f>
        <v>0.0146508487654321</v>
      </c>
      <c r="I43" s="9">
        <v>880</v>
      </c>
      <c r="L43" s="1">
        <f>$L$5-E43</f>
        <v>51</v>
      </c>
    </row>
    <row r="44" spans="2:12" ht="15">
      <c r="B44" s="6">
        <v>3500</v>
      </c>
      <c r="C44" s="6" t="str">
        <f>'Grand Prix 2016'!C45</f>
        <v>V24</v>
      </c>
      <c r="D44" s="58" t="str">
        <f>'Grand Prix 2016'!D45</f>
        <v>Arvis AIGARS</v>
      </c>
      <c r="E44" s="6">
        <f>'Grand Prix 2016'!E45</f>
        <v>1997</v>
      </c>
      <c r="F44" s="14">
        <v>0.027685185185185188</v>
      </c>
      <c r="G44" s="14">
        <f>F44/35</f>
        <v>0.000791005291005291</v>
      </c>
      <c r="H44" s="14">
        <f>G44*15</f>
        <v>0.011865079365079367</v>
      </c>
      <c r="I44" s="9">
        <v>652</v>
      </c>
      <c r="L44" s="1">
        <f>$L$5-E44</f>
        <v>19</v>
      </c>
    </row>
    <row r="45" spans="2:12" ht="15">
      <c r="B45" s="6">
        <v>1800</v>
      </c>
      <c r="C45" s="6" t="str">
        <f>'Grand Prix 2016'!C46</f>
        <v>M64</v>
      </c>
      <c r="D45" s="58" t="str">
        <f>'Grand Prix 2016'!D46</f>
        <v>Birutė STATKEVIČIENĖ</v>
      </c>
      <c r="E45" s="6">
        <f>'Grand Prix 2016'!E46</f>
        <v>1953</v>
      </c>
      <c r="F45" s="14">
        <v>0.018900462962962963</v>
      </c>
      <c r="G45" s="14">
        <f>F45/18</f>
        <v>0.001050025720164609</v>
      </c>
      <c r="H45" s="14">
        <f>G45*15</f>
        <v>0.015750385802469135</v>
      </c>
      <c r="I45" s="9">
        <v>1062</v>
      </c>
      <c r="L45" s="1">
        <f>$L$5-E45</f>
        <v>63</v>
      </c>
    </row>
    <row r="46" spans="2:9" ht="15">
      <c r="B46" s="71" t="s">
        <v>5</v>
      </c>
      <c r="C46" s="71"/>
      <c r="D46" s="71"/>
      <c r="E46" s="71"/>
      <c r="F46" s="71"/>
      <c r="G46" s="71"/>
      <c r="H46" s="71"/>
      <c r="I46" s="55">
        <f>SUM(I42:I45)</f>
        <v>3359</v>
      </c>
    </row>
    <row r="48" spans="1:10" ht="15">
      <c r="A48" s="1">
        <v>6</v>
      </c>
      <c r="B48" s="73" t="str">
        <f>'Grand Prix 2016'!B50:I50</f>
        <v>Komanda "DELFINAS"</v>
      </c>
      <c r="C48" s="73"/>
      <c r="D48" s="73"/>
      <c r="E48" s="73"/>
      <c r="F48" s="73"/>
      <c r="G48" s="73"/>
      <c r="H48" s="73"/>
      <c r="I48" s="73"/>
      <c r="J48" s="65"/>
    </row>
    <row r="50" spans="2:9" ht="42.75">
      <c r="B50" s="43" t="s">
        <v>38</v>
      </c>
      <c r="C50" s="44" t="s">
        <v>10</v>
      </c>
      <c r="D50" s="62" t="s">
        <v>0</v>
      </c>
      <c r="E50" s="43" t="s">
        <v>1</v>
      </c>
      <c r="F50" s="45" t="s">
        <v>22</v>
      </c>
      <c r="G50" s="51" t="s">
        <v>2</v>
      </c>
      <c r="H50" s="51" t="s">
        <v>3</v>
      </c>
      <c r="I50" s="54" t="s">
        <v>4</v>
      </c>
    </row>
    <row r="51" spans="2:12" ht="15">
      <c r="B51" s="6">
        <v>1800</v>
      </c>
      <c r="C51" s="6" t="str">
        <f>'Grand Prix 2016'!C53</f>
        <v>V59</v>
      </c>
      <c r="D51" s="58" t="str">
        <f>'Grand Prix 2016'!D53</f>
        <v>Eduardas BABELIS</v>
      </c>
      <c r="E51" s="6">
        <f>'Grand Prix 2016'!E53</f>
        <v>1961</v>
      </c>
      <c r="F51" s="14">
        <v>0.01916666666666667</v>
      </c>
      <c r="G51" s="14">
        <f>F51/18</f>
        <v>0.0010648148148148149</v>
      </c>
      <c r="H51" s="14">
        <f>G51*15</f>
        <v>0.015972222222222224</v>
      </c>
      <c r="I51" s="9">
        <v>622</v>
      </c>
      <c r="L51" s="1">
        <f>$L$5-E51</f>
        <v>55</v>
      </c>
    </row>
    <row r="52" spans="2:12" ht="15">
      <c r="B52" s="6">
        <v>1800</v>
      </c>
      <c r="C52" s="6" t="str">
        <f>'Grand Prix 2016'!C54</f>
        <v>M49</v>
      </c>
      <c r="D52" s="58" t="str">
        <f>'Grand Prix 2016'!D54</f>
        <v>Aušra GRABAUSKIENĖ</v>
      </c>
      <c r="E52" s="6">
        <f>'Grand Prix 2016'!E54</f>
        <v>1969</v>
      </c>
      <c r="F52" s="14">
        <v>0.02017361111111111</v>
      </c>
      <c r="G52" s="14">
        <f>F52/18</f>
        <v>0.0011207561728395063</v>
      </c>
      <c r="H52" s="14">
        <f>G52*15</f>
        <v>0.016811342592592593</v>
      </c>
      <c r="I52" s="9">
        <v>543</v>
      </c>
      <c r="L52" s="1">
        <f>$L$5-E52</f>
        <v>47</v>
      </c>
    </row>
    <row r="53" spans="2:12" ht="15">
      <c r="B53" s="6"/>
      <c r="C53" s="6" t="str">
        <f>'Grand Prix 2016'!C55</f>
        <v>V17</v>
      </c>
      <c r="D53" s="58" t="str">
        <f>'Grand Prix 2016'!D55</f>
        <v>Dominykas LŪŠYS</v>
      </c>
      <c r="E53" s="6">
        <f>'Grand Prix 2016'!E55</f>
        <v>1995</v>
      </c>
      <c r="F53" s="14">
        <v>0</v>
      </c>
      <c r="G53" s="14">
        <f>F53/35</f>
        <v>0</v>
      </c>
      <c r="H53" s="14">
        <f>G53*15</f>
        <v>0</v>
      </c>
      <c r="I53" s="9">
        <v>0</v>
      </c>
      <c r="J53" s="1" t="s">
        <v>85</v>
      </c>
      <c r="L53" s="1">
        <f>$L$5-E53</f>
        <v>21</v>
      </c>
    </row>
    <row r="54" spans="2:12" ht="15">
      <c r="B54" s="6">
        <v>1800</v>
      </c>
      <c r="C54" s="6" t="str">
        <f>'Grand Prix 2016'!C56</f>
        <v>V44</v>
      </c>
      <c r="D54" s="58" t="str">
        <f>'Grand Prix 2016'!D56</f>
        <v>Marius JANKAUSKAS</v>
      </c>
      <c r="E54" s="6">
        <f>'Grand Prix 2016'!E56</f>
        <v>1972</v>
      </c>
      <c r="F54" s="14">
        <v>0.017777777777777778</v>
      </c>
      <c r="G54" s="14">
        <f>F54/18</f>
        <v>0.0009876543209876543</v>
      </c>
      <c r="H54" s="14">
        <f>G54*15</f>
        <v>0.014814814814814815</v>
      </c>
      <c r="I54" s="55">
        <v>0</v>
      </c>
      <c r="J54" s="3">
        <v>507</v>
      </c>
      <c r="L54" s="1">
        <f>$L$5-E54</f>
        <v>44</v>
      </c>
    </row>
    <row r="55" spans="2:9" ht="15">
      <c r="B55" s="71" t="s">
        <v>5</v>
      </c>
      <c r="C55" s="71"/>
      <c r="D55" s="71"/>
      <c r="E55" s="71"/>
      <c r="F55" s="71"/>
      <c r="G55" s="71"/>
      <c r="H55" s="71"/>
      <c r="I55" s="55">
        <f>SUM(I51:I54)</f>
        <v>1165</v>
      </c>
    </row>
    <row r="56" spans="2:9" ht="15">
      <c r="B56" s="12"/>
      <c r="C56" s="12"/>
      <c r="D56" s="61"/>
      <c r="E56" s="12"/>
      <c r="F56" s="12"/>
      <c r="G56" s="12"/>
      <c r="H56" s="12"/>
      <c r="I56" s="13"/>
    </row>
    <row r="57" spans="1:9" ht="15">
      <c r="A57" s="1">
        <v>7</v>
      </c>
      <c r="B57" s="73" t="str">
        <f>'Grand Prix 2016'!B62:I62</f>
        <v>Komanda "ORCOS"</v>
      </c>
      <c r="C57" s="73"/>
      <c r="D57" s="73"/>
      <c r="E57" s="73"/>
      <c r="F57" s="73"/>
      <c r="G57" s="73"/>
      <c r="H57" s="73"/>
      <c r="I57" s="73"/>
    </row>
    <row r="59" spans="2:9" ht="42.75">
      <c r="B59" s="43" t="s">
        <v>38</v>
      </c>
      <c r="C59" s="44" t="s">
        <v>10</v>
      </c>
      <c r="D59" s="62" t="s">
        <v>0</v>
      </c>
      <c r="E59" s="43" t="s">
        <v>1</v>
      </c>
      <c r="F59" s="45" t="s">
        <v>22</v>
      </c>
      <c r="G59" s="51" t="s">
        <v>2</v>
      </c>
      <c r="H59" s="51" t="s">
        <v>3</v>
      </c>
      <c r="I59" s="54" t="s">
        <v>4</v>
      </c>
    </row>
    <row r="60" spans="2:12" ht="15">
      <c r="B60" s="6">
        <v>3500</v>
      </c>
      <c r="C60" s="6" t="str">
        <f>'Grand Prix 2016'!C65</f>
        <v>V44</v>
      </c>
      <c r="D60" s="58" t="str">
        <f>'Grand Prix 2016'!D65</f>
        <v>Martynas TINFAVIČIUS</v>
      </c>
      <c r="E60" s="6">
        <f>'Grand Prix 2016'!E65</f>
        <v>1974</v>
      </c>
      <c r="F60" s="14">
        <v>0.030034722222222223</v>
      </c>
      <c r="G60" s="14">
        <f>F60/35</f>
        <v>0.0008581349206349207</v>
      </c>
      <c r="H60" s="14">
        <f>G60*15</f>
        <v>0.01287202380952381</v>
      </c>
      <c r="I60" s="9">
        <v>774</v>
      </c>
      <c r="L60" s="1">
        <f>$L$5-E60</f>
        <v>42</v>
      </c>
    </row>
    <row r="61" spans="2:12" ht="15">
      <c r="B61" s="6">
        <v>1800</v>
      </c>
      <c r="C61" s="6" t="str">
        <f>'Grand Prix 2016'!C66</f>
        <v>M54</v>
      </c>
      <c r="D61" s="58" t="str">
        <f>'Grand Prix 2016'!D66</f>
        <v>Aida VILIMIENĖ</v>
      </c>
      <c r="E61" s="6">
        <f>'Grand Prix 2016'!E66</f>
        <v>1962</v>
      </c>
      <c r="F61" s="14">
        <v>0.017777777777777778</v>
      </c>
      <c r="G61" s="14">
        <f>F61/18</f>
        <v>0.0009876543209876543</v>
      </c>
      <c r="H61" s="14">
        <f>G61*15</f>
        <v>0.014814814814814815</v>
      </c>
      <c r="I61" s="9">
        <v>851</v>
      </c>
      <c r="L61" s="1">
        <f>$L$5-E61</f>
        <v>54</v>
      </c>
    </row>
    <row r="62" spans="2:12" ht="15">
      <c r="B62" s="6">
        <v>3500</v>
      </c>
      <c r="C62" s="6" t="str">
        <f>'Grand Prix 2016'!C67</f>
        <v>V24</v>
      </c>
      <c r="D62" s="58" t="str">
        <f>'Grand Prix 2016'!D67</f>
        <v>Grantas DAPKUS</v>
      </c>
      <c r="E62" s="6">
        <f>'Grand Prix 2016'!E67</f>
        <v>1996</v>
      </c>
      <c r="F62" s="14">
        <v>0.027650462962962963</v>
      </c>
      <c r="G62" s="14">
        <f>F62/35</f>
        <v>0.0007900132275132276</v>
      </c>
      <c r="H62" s="14">
        <f>G62*15</f>
        <v>0.011850198412698413</v>
      </c>
      <c r="I62" s="9">
        <v>654</v>
      </c>
      <c r="L62" s="1">
        <f>$L$5-E62</f>
        <v>20</v>
      </c>
    </row>
    <row r="63" spans="2:12" ht="15">
      <c r="B63" s="6">
        <v>1800</v>
      </c>
      <c r="C63" s="6" t="str">
        <f>'Grand Prix 2016'!C68</f>
        <v>V54</v>
      </c>
      <c r="D63" s="58" t="str">
        <f>'Grand Prix 2016'!D68</f>
        <v>Vilmantas KRASAUSKAS</v>
      </c>
      <c r="E63" s="6">
        <f>'Grand Prix 2016'!E68</f>
        <v>1964</v>
      </c>
      <c r="F63" s="14">
        <v>0.015625</v>
      </c>
      <c r="G63" s="14">
        <f>F63/18</f>
        <v>0.0008680555555555555</v>
      </c>
      <c r="H63" s="14">
        <f>G63*15</f>
        <v>0.013020833333333332</v>
      </c>
      <c r="I63" s="9">
        <v>923</v>
      </c>
      <c r="L63" s="1">
        <f>$L$5-E63</f>
        <v>52</v>
      </c>
    </row>
    <row r="64" spans="2:9" ht="15">
      <c r="B64" s="71" t="s">
        <v>5</v>
      </c>
      <c r="C64" s="71"/>
      <c r="D64" s="71"/>
      <c r="E64" s="71"/>
      <c r="F64" s="71"/>
      <c r="G64" s="71"/>
      <c r="H64" s="71"/>
      <c r="I64" s="55">
        <f>SUM(I60:I63)</f>
        <v>3202</v>
      </c>
    </row>
    <row r="65" spans="2:9" ht="15">
      <c r="B65" s="12"/>
      <c r="C65" s="12"/>
      <c r="D65" s="61"/>
      <c r="E65" s="12"/>
      <c r="F65" s="12"/>
      <c r="G65" s="12"/>
      <c r="H65" s="12"/>
      <c r="I65" s="13"/>
    </row>
    <row r="66" spans="1:9" ht="15">
      <c r="A66" s="1">
        <v>8</v>
      </c>
      <c r="B66" s="73" t="str">
        <f>'Grand Prix 2016'!B71:I71</f>
        <v>Komanda "PASAKA"</v>
      </c>
      <c r="C66" s="73"/>
      <c r="D66" s="73"/>
      <c r="E66" s="73"/>
      <c r="F66" s="73"/>
      <c r="G66" s="73"/>
      <c r="H66" s="73"/>
      <c r="I66" s="73"/>
    </row>
    <row r="68" spans="2:9" ht="42.75">
      <c r="B68" s="43" t="s">
        <v>38</v>
      </c>
      <c r="C68" s="44" t="s">
        <v>10</v>
      </c>
      <c r="D68" s="62" t="s">
        <v>0</v>
      </c>
      <c r="E68" s="43" t="s">
        <v>1</v>
      </c>
      <c r="F68" s="45" t="s">
        <v>22</v>
      </c>
      <c r="G68" s="51" t="s">
        <v>2</v>
      </c>
      <c r="H68" s="51" t="s">
        <v>3</v>
      </c>
      <c r="I68" s="54" t="s">
        <v>4</v>
      </c>
    </row>
    <row r="69" spans="2:12" ht="15">
      <c r="B69" s="6">
        <v>1800</v>
      </c>
      <c r="C69" s="6" t="str">
        <f>'Grand Prix 2016'!C74</f>
        <v>V65</v>
      </c>
      <c r="D69" s="58" t="str">
        <f>'Grand Prix 2016'!D74</f>
        <v>Viktoras SNIEŠKA</v>
      </c>
      <c r="E69" s="6">
        <f>'Grand Prix 2016'!E74</f>
        <v>1947</v>
      </c>
      <c r="F69" s="14">
        <v>0.021770833333333336</v>
      </c>
      <c r="G69" s="14">
        <f>F69/18</f>
        <v>0.001209490740740741</v>
      </c>
      <c r="H69" s="14">
        <f>G69*15</f>
        <v>0.018142361111111116</v>
      </c>
      <c r="I69" s="9">
        <v>555</v>
      </c>
      <c r="L69" s="1">
        <f>$L$5-E69</f>
        <v>69</v>
      </c>
    </row>
    <row r="70" spans="2:12" ht="15">
      <c r="B70" s="6">
        <v>1800</v>
      </c>
      <c r="C70" s="6" t="str">
        <f>'Grand Prix 2016'!C75</f>
        <v>M17</v>
      </c>
      <c r="D70" s="58" t="str">
        <f>'Grand Prix 2016'!D75</f>
        <v>Greta GATAVECKAITĖ</v>
      </c>
      <c r="E70" s="6">
        <f>'Grand Prix 2016'!E75</f>
        <v>2000</v>
      </c>
      <c r="F70" s="14">
        <v>0.01601851851851852</v>
      </c>
      <c r="G70" s="14">
        <f>F70/18</f>
        <v>0.0008899176954732511</v>
      </c>
      <c r="H70" s="14">
        <f>G70*15</f>
        <v>0.013348765432098767</v>
      </c>
      <c r="I70" s="9">
        <v>584</v>
      </c>
      <c r="L70" s="1">
        <f>$L$5-E70</f>
        <v>16</v>
      </c>
    </row>
    <row r="71" spans="2:12" ht="15">
      <c r="B71" s="6">
        <v>3500</v>
      </c>
      <c r="C71" s="6" t="str">
        <f>'Grand Prix 2016'!C76</f>
        <v>V17</v>
      </c>
      <c r="D71" s="58" t="str">
        <f>'Grand Prix 2016'!D76</f>
        <v>Gedvydas MASIULIS</v>
      </c>
      <c r="E71" s="6">
        <f>'Grand Prix 2016'!E76</f>
        <v>2000</v>
      </c>
      <c r="F71" s="14">
        <v>0.02836805555555556</v>
      </c>
      <c r="G71" s="14">
        <f>F71/35</f>
        <v>0.0008105158730158732</v>
      </c>
      <c r="H71" s="14">
        <f>G71*15</f>
        <v>0.012157738095238098</v>
      </c>
      <c r="I71" s="9">
        <v>606</v>
      </c>
      <c r="L71" s="1">
        <f>$L$5-E71</f>
        <v>16</v>
      </c>
    </row>
    <row r="72" spans="2:12" ht="15">
      <c r="B72" s="6">
        <v>3500</v>
      </c>
      <c r="C72" s="6" t="str">
        <f>'Grand Prix 2016'!C77</f>
        <v>V17</v>
      </c>
      <c r="D72" s="58" t="str">
        <f>'Grand Prix 2016'!D77</f>
        <v>Deividas IVANAUSKAS</v>
      </c>
      <c r="E72" s="6">
        <f>'Grand Prix 2016'!E77</f>
        <v>1999</v>
      </c>
      <c r="F72" s="14">
        <v>0.02770833333333333</v>
      </c>
      <c r="G72" s="14">
        <f>F72/35</f>
        <v>0.0007916666666666666</v>
      </c>
      <c r="H72" s="14">
        <f>G72*15</f>
        <v>0.011875</v>
      </c>
      <c r="I72" s="9">
        <v>650</v>
      </c>
      <c r="L72" s="1">
        <f>$L$5-E72</f>
        <v>17</v>
      </c>
    </row>
    <row r="73" spans="2:9" ht="15">
      <c r="B73" s="71" t="s">
        <v>5</v>
      </c>
      <c r="C73" s="71"/>
      <c r="D73" s="71"/>
      <c r="E73" s="71"/>
      <c r="F73" s="71"/>
      <c r="G73" s="71"/>
      <c r="H73" s="71"/>
      <c r="I73" s="55">
        <f>SUM(I69:I72)</f>
        <v>2395</v>
      </c>
    </row>
  </sheetData>
  <sheetProtection/>
  <mergeCells count="17">
    <mergeCell ref="B66:I66"/>
    <mergeCell ref="B73:H73"/>
    <mergeCell ref="B1:I1"/>
    <mergeCell ref="B48:I48"/>
    <mergeCell ref="B55:H55"/>
    <mergeCell ref="B57:I57"/>
    <mergeCell ref="B64:H64"/>
    <mergeCell ref="B46:H46"/>
    <mergeCell ref="B3:I3"/>
    <mergeCell ref="B10:H10"/>
    <mergeCell ref="B12:I12"/>
    <mergeCell ref="B19:H19"/>
    <mergeCell ref="B21:I21"/>
    <mergeCell ref="B28:H28"/>
    <mergeCell ref="B30:I30"/>
    <mergeCell ref="B37:H37"/>
    <mergeCell ref="B39:I39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75" sqref="A75:IV135"/>
    </sheetView>
  </sheetViews>
  <sheetFormatPr defaultColWidth="9.140625" defaultRowHeight="15"/>
  <cols>
    <col min="1" max="1" width="3.00390625" style="1" customWidth="1"/>
    <col min="2" max="2" width="9.140625" style="1" customWidth="1"/>
    <col min="3" max="3" width="7.8515625" style="1" customWidth="1"/>
    <col min="4" max="4" width="20.57421875" style="59" bestFit="1" customWidth="1"/>
    <col min="5" max="5" width="9.140625" style="3" customWidth="1"/>
    <col min="6" max="6" width="13.140625" style="2" customWidth="1"/>
    <col min="7" max="7" width="13.7109375" style="38" customWidth="1"/>
    <col min="8" max="8" width="13.7109375" style="2" customWidth="1"/>
    <col min="9" max="9" width="12.140625" style="3" customWidth="1"/>
    <col min="10" max="10" width="41.57421875" style="1" bestFit="1" customWidth="1"/>
    <col min="11" max="16384" width="9.140625" style="1" customWidth="1"/>
  </cols>
  <sheetData>
    <row r="1" spans="2:7" ht="15">
      <c r="B1" s="15" t="str">
        <f>'Grand Prix 2016'!B1:I1</f>
        <v>GRAND PRIX 2016</v>
      </c>
      <c r="G1" s="37" t="s">
        <v>20</v>
      </c>
    </row>
    <row r="3" spans="1:9" ht="15">
      <c r="A3" s="1">
        <v>1</v>
      </c>
      <c r="B3" s="74" t="str">
        <f>'Grand Prix 2016'!B3:I3</f>
        <v>Komanda "OLSTYNO"</v>
      </c>
      <c r="C3" s="74"/>
      <c r="D3" s="74"/>
      <c r="E3" s="74"/>
      <c r="F3" s="74"/>
      <c r="G3" s="74"/>
      <c r="H3" s="74"/>
      <c r="I3" s="74"/>
    </row>
    <row r="5" spans="2:9" ht="42.75">
      <c r="B5" s="43" t="s">
        <v>38</v>
      </c>
      <c r="C5" s="44" t="s">
        <v>10</v>
      </c>
      <c r="D5" s="60" t="s">
        <v>0</v>
      </c>
      <c r="E5" s="43" t="s">
        <v>1</v>
      </c>
      <c r="F5" s="45" t="s">
        <v>11</v>
      </c>
      <c r="G5" s="56" t="s">
        <v>2</v>
      </c>
      <c r="H5" s="51" t="s">
        <v>3</v>
      </c>
      <c r="I5" s="54" t="s">
        <v>4</v>
      </c>
    </row>
    <row r="6" spans="2:9" ht="15">
      <c r="B6" s="6"/>
      <c r="C6" s="6" t="str">
        <f>'Grand Prix 2016'!C6</f>
        <v>V59</v>
      </c>
      <c r="D6" s="58" t="str">
        <f>'Grand Prix 2016'!D6</f>
        <v>MARIUSZ GABIEC</v>
      </c>
      <c r="E6" s="6">
        <f>'Grand Prix 2016'!E6</f>
        <v>1958</v>
      </c>
      <c r="F6" s="14">
        <v>0</v>
      </c>
      <c r="G6" s="57">
        <f>F6/25</f>
        <v>0</v>
      </c>
      <c r="H6" s="53">
        <f>G6*15</f>
        <v>0</v>
      </c>
      <c r="I6" s="6">
        <v>0</v>
      </c>
    </row>
    <row r="7" spans="2:9" ht="15">
      <c r="B7" s="6"/>
      <c r="C7" s="6" t="str">
        <f>'Grand Prix 2016'!C7</f>
        <v>M24</v>
      </c>
      <c r="D7" s="58" t="str">
        <f>'Grand Prix 2016'!D7</f>
        <v>GABRIELA WÓJTOWICZ</v>
      </c>
      <c r="E7" s="6">
        <f>'Grand Prix 2016'!E7</f>
        <v>1995</v>
      </c>
      <c r="F7" s="14">
        <v>0</v>
      </c>
      <c r="G7" s="57">
        <f>F7/50</f>
        <v>0</v>
      </c>
      <c r="H7" s="53">
        <f>G7*15</f>
        <v>0</v>
      </c>
      <c r="I7" s="6">
        <v>0</v>
      </c>
    </row>
    <row r="8" spans="2:9" ht="15">
      <c r="B8" s="6"/>
      <c r="C8" s="6" t="str">
        <f>'Grand Prix 2016'!C8</f>
        <v>V24</v>
      </c>
      <c r="D8" s="58" t="str">
        <f>'Grand Prix 2016'!D8</f>
        <v>BARTŁOMIEJ KUBKOWSKI</v>
      </c>
      <c r="E8" s="6">
        <f>'Grand Prix 2016'!E8</f>
        <v>1995</v>
      </c>
      <c r="F8" s="14">
        <v>0</v>
      </c>
      <c r="G8" s="57">
        <f>F8/25</f>
        <v>0</v>
      </c>
      <c r="H8" s="53">
        <f>G8*15</f>
        <v>0</v>
      </c>
      <c r="I8" s="6">
        <v>0</v>
      </c>
    </row>
    <row r="9" spans="2:9" ht="15">
      <c r="B9" s="6"/>
      <c r="C9" s="6" t="str">
        <f>'Grand Prix 2016'!C9</f>
        <v>V44</v>
      </c>
      <c r="D9" s="58" t="str">
        <f>'Grand Prix 2016'!D9</f>
        <v>PAWEŁ GREGOROWICZ</v>
      </c>
      <c r="E9" s="6">
        <f>'Grand Prix 2016'!E9</f>
        <v>1975</v>
      </c>
      <c r="F9" s="14">
        <v>0</v>
      </c>
      <c r="G9" s="57">
        <f>F9/50</f>
        <v>0</v>
      </c>
      <c r="H9" s="53">
        <f>G9*15</f>
        <v>0</v>
      </c>
      <c r="I9" s="6">
        <v>0</v>
      </c>
    </row>
    <row r="10" spans="2:9" ht="15">
      <c r="B10" s="71" t="s">
        <v>5</v>
      </c>
      <c r="C10" s="71"/>
      <c r="D10" s="71"/>
      <c r="E10" s="71"/>
      <c r="F10" s="71"/>
      <c r="G10" s="71"/>
      <c r="H10" s="71"/>
      <c r="I10" s="55">
        <f>SUM(I6:I9)</f>
        <v>0</v>
      </c>
    </row>
    <row r="11" spans="2:9" ht="15">
      <c r="B11" s="12"/>
      <c r="C11" s="12"/>
      <c r="D11" s="61"/>
      <c r="E11" s="12"/>
      <c r="F11" s="12"/>
      <c r="G11" s="39"/>
      <c r="H11" s="12"/>
      <c r="I11" s="13"/>
    </row>
    <row r="12" spans="1:9" ht="15">
      <c r="A12" s="1">
        <v>2</v>
      </c>
      <c r="B12" s="74" t="str">
        <f>'Grand Prix 2016'!B12:I12</f>
        <v>Komanda "PREGEL"</v>
      </c>
      <c r="C12" s="74"/>
      <c r="D12" s="74"/>
      <c r="E12" s="74"/>
      <c r="F12" s="74"/>
      <c r="G12" s="74"/>
      <c r="H12" s="74"/>
      <c r="I12" s="74"/>
    </row>
    <row r="14" spans="2:9" ht="42.75">
      <c r="B14" s="43" t="s">
        <v>38</v>
      </c>
      <c r="C14" s="44" t="s">
        <v>10</v>
      </c>
      <c r="D14" s="60" t="s">
        <v>0</v>
      </c>
      <c r="E14" s="43" t="s">
        <v>1</v>
      </c>
      <c r="F14" s="45" t="s">
        <v>11</v>
      </c>
      <c r="G14" s="56" t="s">
        <v>2</v>
      </c>
      <c r="H14" s="51" t="s">
        <v>3</v>
      </c>
      <c r="I14" s="54" t="s">
        <v>4</v>
      </c>
    </row>
    <row r="15" spans="2:9" ht="15">
      <c r="B15" s="6">
        <v>2500</v>
      </c>
      <c r="C15" s="6" t="str">
        <f>'Grand Prix 2016'!C15</f>
        <v>M59</v>
      </c>
      <c r="D15" s="58" t="str">
        <f>'Grand Prix 2016'!D15</f>
        <v>Aleshchenko Natalia</v>
      </c>
      <c r="E15" s="6">
        <f>'Grand Prix 2016'!E15</f>
        <v>1957</v>
      </c>
      <c r="F15" s="14">
        <v>0</v>
      </c>
      <c r="G15" s="57">
        <f>F15/25</f>
        <v>0</v>
      </c>
      <c r="H15" s="53">
        <f>G15*15</f>
        <v>0</v>
      </c>
      <c r="I15" s="6">
        <v>0</v>
      </c>
    </row>
    <row r="16" spans="2:9" ht="15">
      <c r="B16" s="6">
        <v>2500</v>
      </c>
      <c r="C16" s="6" t="str">
        <f>'Grand Prix 2016'!C16</f>
        <v>M29</v>
      </c>
      <c r="D16" s="58" t="str">
        <f>'Grand Prix 2016'!D16</f>
        <v>Sych Regina</v>
      </c>
      <c r="E16" s="6">
        <f>'Grand Prix 2016'!E16</f>
        <v>1987</v>
      </c>
      <c r="F16" s="14">
        <v>0</v>
      </c>
      <c r="G16" s="57">
        <f>F16/50</f>
        <v>0</v>
      </c>
      <c r="H16" s="53">
        <f>G16*15</f>
        <v>0</v>
      </c>
      <c r="I16" s="6">
        <v>0</v>
      </c>
    </row>
    <row r="17" spans="2:9" ht="15">
      <c r="B17" s="6">
        <v>5000</v>
      </c>
      <c r="C17" s="6" t="str">
        <f>'Grand Prix 2016'!C17</f>
        <v>V49</v>
      </c>
      <c r="D17" s="58" t="str">
        <f>'Grand Prix 2016'!D17</f>
        <v>Smirnov Aleksandr</v>
      </c>
      <c r="E17" s="6">
        <f>'Grand Prix 2016'!E17</f>
        <v>1968</v>
      </c>
      <c r="F17" s="14">
        <v>0</v>
      </c>
      <c r="G17" s="57">
        <f>F17/25</f>
        <v>0</v>
      </c>
      <c r="H17" s="53">
        <f>G17*15</f>
        <v>0</v>
      </c>
      <c r="I17" s="6">
        <v>0</v>
      </c>
    </row>
    <row r="18" spans="2:9" ht="15">
      <c r="B18" s="6">
        <v>5000</v>
      </c>
      <c r="C18" s="6" t="str">
        <f>'Grand Prix 2016'!C18</f>
        <v>V24</v>
      </c>
      <c r="D18" s="58" t="str">
        <f>'Grand Prix 2016'!D18</f>
        <v>Kolesov Sergei</v>
      </c>
      <c r="E18" s="6">
        <f>'Grand Prix 2016'!E18</f>
        <v>1997</v>
      </c>
      <c r="F18" s="14">
        <v>0</v>
      </c>
      <c r="G18" s="57">
        <f>F18/50</f>
        <v>0</v>
      </c>
      <c r="H18" s="53">
        <f>G18*15</f>
        <v>0</v>
      </c>
      <c r="I18" s="6">
        <v>0</v>
      </c>
    </row>
    <row r="19" spans="2:9" ht="15">
      <c r="B19" s="71" t="s">
        <v>5</v>
      </c>
      <c r="C19" s="71"/>
      <c r="D19" s="71"/>
      <c r="E19" s="71"/>
      <c r="F19" s="71"/>
      <c r="G19" s="71"/>
      <c r="H19" s="71"/>
      <c r="I19" s="55">
        <f>SUM(I15:I18)</f>
        <v>0</v>
      </c>
    </row>
    <row r="21" spans="1:9" ht="15">
      <c r="A21" s="1">
        <v>3</v>
      </c>
      <c r="B21" s="74" t="str">
        <f>'Grand Prix 2016'!B22:I22</f>
        <v>Komanda "ILGAPLAUKIAI"</v>
      </c>
      <c r="C21" s="74"/>
      <c r="D21" s="74"/>
      <c r="E21" s="74"/>
      <c r="F21" s="74"/>
      <c r="G21" s="74"/>
      <c r="H21" s="74"/>
      <c r="I21" s="74"/>
    </row>
    <row r="23" spans="2:9" ht="42.75">
      <c r="B23" s="43" t="s">
        <v>38</v>
      </c>
      <c r="C23" s="44" t="s">
        <v>10</v>
      </c>
      <c r="D23" s="60" t="s">
        <v>0</v>
      </c>
      <c r="E23" s="43" t="s">
        <v>1</v>
      </c>
      <c r="F23" s="45" t="s">
        <v>11</v>
      </c>
      <c r="G23" s="56" t="s">
        <v>2</v>
      </c>
      <c r="H23" s="51" t="s">
        <v>3</v>
      </c>
      <c r="I23" s="54" t="s">
        <v>4</v>
      </c>
    </row>
    <row r="24" spans="2:9" ht="15">
      <c r="B24" s="6"/>
      <c r="C24" s="6" t="str">
        <f>'Grand Prix 2016'!C25</f>
        <v>V39</v>
      </c>
      <c r="D24" s="58" t="str">
        <f>'Grand Prix 2016'!D25</f>
        <v>Pavel PROTAŠČIUK</v>
      </c>
      <c r="E24" s="6">
        <f>'Grand Prix 2016'!E25</f>
        <v>1979</v>
      </c>
      <c r="F24" s="14">
        <v>0</v>
      </c>
      <c r="G24" s="57">
        <f>F24/25</f>
        <v>0</v>
      </c>
      <c r="H24" s="53">
        <f>G24*15</f>
        <v>0</v>
      </c>
      <c r="I24" s="6">
        <v>0</v>
      </c>
    </row>
    <row r="25" spans="2:9" ht="15">
      <c r="B25" s="6"/>
      <c r="C25" s="6" t="str">
        <f>'Grand Prix 2016'!C26</f>
        <v>M24</v>
      </c>
      <c r="D25" s="58" t="str">
        <f>'Grand Prix 2016'!D26</f>
        <v>Viktorija ŠULGAITĖ</v>
      </c>
      <c r="E25" s="6">
        <f>'Grand Prix 2016'!E26</f>
        <v>1998</v>
      </c>
      <c r="F25" s="14">
        <v>0</v>
      </c>
      <c r="G25" s="57">
        <f>F25/25</f>
        <v>0</v>
      </c>
      <c r="H25" s="53">
        <f>G25*15</f>
        <v>0</v>
      </c>
      <c r="I25" s="6">
        <v>0</v>
      </c>
    </row>
    <row r="26" spans="2:9" ht="15">
      <c r="B26" s="6"/>
      <c r="C26" s="6" t="str">
        <f>'Grand Prix 2016'!C27</f>
        <v>M17</v>
      </c>
      <c r="D26" s="58" t="str">
        <f>'Grand Prix 2016'!D27</f>
        <v>Deimantė IVANAUSKAITĖ</v>
      </c>
      <c r="E26" s="6">
        <f>'Grand Prix 2016'!E27</f>
        <v>1999</v>
      </c>
      <c r="F26" s="14">
        <v>0</v>
      </c>
      <c r="G26" s="57">
        <f>F26/50</f>
        <v>0</v>
      </c>
      <c r="H26" s="53">
        <f>G26*15</f>
        <v>0</v>
      </c>
      <c r="I26" s="6">
        <v>0</v>
      </c>
    </row>
    <row r="27" spans="2:9" ht="15">
      <c r="B27" s="6"/>
      <c r="C27" s="6" t="str">
        <f>'Grand Prix 2016'!C28</f>
        <v>V54</v>
      </c>
      <c r="D27" s="58" t="str">
        <f>'Grand Prix 2016'!D28</f>
        <v>Vaidotas GUMBIS</v>
      </c>
      <c r="E27" s="6">
        <f>'Grand Prix 2016'!E28</f>
        <v>1966</v>
      </c>
      <c r="F27" s="14">
        <v>0</v>
      </c>
      <c r="G27" s="57">
        <f>F27/50</f>
        <v>0</v>
      </c>
      <c r="H27" s="53">
        <f>G27*15</f>
        <v>0</v>
      </c>
      <c r="I27" s="6">
        <v>0</v>
      </c>
    </row>
    <row r="28" spans="2:9" ht="15">
      <c r="B28" s="71" t="s">
        <v>5</v>
      </c>
      <c r="C28" s="71"/>
      <c r="D28" s="71"/>
      <c r="E28" s="71"/>
      <c r="F28" s="71"/>
      <c r="G28" s="71"/>
      <c r="H28" s="71"/>
      <c r="I28" s="55">
        <f>SUM(I24:I27)</f>
        <v>0</v>
      </c>
    </row>
    <row r="30" spans="1:9" ht="15">
      <c r="A30" s="1">
        <v>4</v>
      </c>
      <c r="B30" s="73" t="str">
        <f>'Grand Prix 2016'!B31:I31</f>
        <v>Komanda "STORKS"</v>
      </c>
      <c r="C30" s="73"/>
      <c r="D30" s="73"/>
      <c r="E30" s="73"/>
      <c r="F30" s="73"/>
      <c r="G30" s="73"/>
      <c r="H30" s="73"/>
      <c r="I30" s="73"/>
    </row>
    <row r="32" spans="2:9" ht="42.75">
      <c r="B32" s="43" t="s">
        <v>38</v>
      </c>
      <c r="C32" s="44" t="s">
        <v>10</v>
      </c>
      <c r="D32" s="60" t="s">
        <v>0</v>
      </c>
      <c r="E32" s="43" t="s">
        <v>1</v>
      </c>
      <c r="F32" s="45" t="s">
        <v>11</v>
      </c>
      <c r="G32" s="56" t="s">
        <v>2</v>
      </c>
      <c r="H32" s="51" t="s">
        <v>3</v>
      </c>
      <c r="I32" s="54" t="s">
        <v>4</v>
      </c>
    </row>
    <row r="33" spans="2:9" ht="15">
      <c r="B33" s="6"/>
      <c r="C33" s="6" t="str">
        <f>'Grand Prix 2016'!C34</f>
        <v>V64</v>
      </c>
      <c r="D33" s="58" t="str">
        <f>'Grand Prix 2016'!D34</f>
        <v>Stefan Bronislaw SKRZYPEK</v>
      </c>
      <c r="E33" s="6">
        <f>'Grand Prix 2016'!E34</f>
        <v>1956</v>
      </c>
      <c r="F33" s="14">
        <v>0</v>
      </c>
      <c r="G33" s="57">
        <f>F33/50</f>
        <v>0</v>
      </c>
      <c r="H33" s="53">
        <f>G33*15</f>
        <v>0</v>
      </c>
      <c r="I33" s="6">
        <v>0</v>
      </c>
    </row>
    <row r="34" spans="2:9" ht="15">
      <c r="B34" s="6"/>
      <c r="C34" s="6" t="str">
        <f>'Grand Prix 2016'!C35</f>
        <v>M59</v>
      </c>
      <c r="D34" s="58" t="str">
        <f>'Grand Prix 2016'!D35</f>
        <v>Ewa SZALA</v>
      </c>
      <c r="E34" s="6">
        <f>'Grand Prix 2016'!E35</f>
        <v>1959</v>
      </c>
      <c r="F34" s="14">
        <v>0</v>
      </c>
      <c r="G34" s="57">
        <f>F34/25</f>
        <v>0</v>
      </c>
      <c r="H34" s="53">
        <f>G34*15</f>
        <v>0</v>
      </c>
      <c r="I34" s="6">
        <v>0</v>
      </c>
    </row>
    <row r="35" spans="2:9" ht="15">
      <c r="B35" s="6"/>
      <c r="C35" s="6" t="str">
        <f>'Grand Prix 2016'!C36</f>
        <v>V24</v>
      </c>
      <c r="D35" s="58" t="str">
        <f>'Grand Prix 2016'!D36</f>
        <v>Arkadiusz OSSES</v>
      </c>
      <c r="E35" s="6">
        <f>'Grand Prix 2016'!E36</f>
        <v>1995</v>
      </c>
      <c r="F35" s="14">
        <v>0</v>
      </c>
      <c r="G35" s="57">
        <f>F35/25</f>
        <v>0</v>
      </c>
      <c r="H35" s="53">
        <f>G35*15</f>
        <v>0</v>
      </c>
      <c r="I35" s="6">
        <v>0</v>
      </c>
    </row>
    <row r="36" spans="2:9" ht="15">
      <c r="B36" s="6"/>
      <c r="C36" s="6" t="str">
        <f>'Grand Prix 2016'!C37</f>
        <v>V49</v>
      </c>
      <c r="D36" s="58" t="str">
        <f>'Grand Prix 2016'!D37</f>
        <v>Marek Jerzy ROTHER</v>
      </c>
      <c r="E36" s="6">
        <f>'Grand Prix 2016'!E37</f>
        <v>1968</v>
      </c>
      <c r="F36" s="14">
        <v>0</v>
      </c>
      <c r="G36" s="57">
        <f>F36/50</f>
        <v>0</v>
      </c>
      <c r="H36" s="53">
        <f>G36*15</f>
        <v>0</v>
      </c>
      <c r="I36" s="6">
        <v>0</v>
      </c>
    </row>
    <row r="37" spans="2:9" ht="15">
      <c r="B37" s="71" t="s">
        <v>5</v>
      </c>
      <c r="C37" s="71"/>
      <c r="D37" s="71"/>
      <c r="E37" s="71"/>
      <c r="F37" s="71"/>
      <c r="G37" s="71"/>
      <c r="H37" s="71"/>
      <c r="I37" s="55">
        <f>SUM(I33:I36)</f>
        <v>0</v>
      </c>
    </row>
    <row r="39" spans="1:9" ht="15">
      <c r="A39" s="1">
        <v>5</v>
      </c>
      <c r="B39" s="74" t="str">
        <f>'Grand Prix 2016'!B40:I40</f>
        <v>Komanda "BIJAI"</v>
      </c>
      <c r="C39" s="74"/>
      <c r="D39" s="74"/>
      <c r="E39" s="74"/>
      <c r="F39" s="74"/>
      <c r="G39" s="74"/>
      <c r="H39" s="74"/>
      <c r="I39" s="74"/>
    </row>
    <row r="41" spans="2:9" ht="42.75">
      <c r="B41" s="43" t="s">
        <v>38</v>
      </c>
      <c r="C41" s="44" t="s">
        <v>10</v>
      </c>
      <c r="D41" s="60" t="s">
        <v>0</v>
      </c>
      <c r="E41" s="43" t="s">
        <v>1</v>
      </c>
      <c r="F41" s="45" t="s">
        <v>11</v>
      </c>
      <c r="G41" s="56" t="s">
        <v>2</v>
      </c>
      <c r="H41" s="51" t="s">
        <v>3</v>
      </c>
      <c r="I41" s="54" t="s">
        <v>4</v>
      </c>
    </row>
    <row r="42" spans="2:9" ht="15">
      <c r="B42" s="6"/>
      <c r="C42" s="6" t="str">
        <f>'Grand Prix 2016'!C43</f>
        <v>M49</v>
      </c>
      <c r="D42" s="58" t="str">
        <f>'Grand Prix 2016'!D43</f>
        <v>Jolanta DULEVIČIENĖ</v>
      </c>
      <c r="E42" s="6">
        <f>'Grand Prix 2016'!E43</f>
        <v>1967</v>
      </c>
      <c r="F42" s="14">
        <v>0</v>
      </c>
      <c r="G42" s="57">
        <f>F42/25</f>
        <v>0</v>
      </c>
      <c r="H42" s="53">
        <f>G42*15</f>
        <v>0</v>
      </c>
      <c r="I42" s="6">
        <v>0</v>
      </c>
    </row>
    <row r="43" spans="2:9" ht="15">
      <c r="B43" s="6"/>
      <c r="C43" s="6" t="str">
        <f>'Grand Prix 2016'!C44</f>
        <v>M54</v>
      </c>
      <c r="D43" s="58" t="str">
        <f>'Grand Prix 2016'!D44</f>
        <v>Ilze AIGARE</v>
      </c>
      <c r="E43" s="6">
        <f>'Grand Prix 2016'!E44</f>
        <v>1965</v>
      </c>
      <c r="F43" s="14">
        <v>0</v>
      </c>
      <c r="G43" s="57">
        <f>F43/25</f>
        <v>0</v>
      </c>
      <c r="H43" s="53">
        <f>G43*15</f>
        <v>0</v>
      </c>
      <c r="I43" s="6">
        <v>0</v>
      </c>
    </row>
    <row r="44" spans="2:9" ht="15">
      <c r="B44" s="6"/>
      <c r="C44" s="6" t="str">
        <f>'Grand Prix 2016'!C45</f>
        <v>V24</v>
      </c>
      <c r="D44" s="58" t="str">
        <f>'Grand Prix 2016'!D45</f>
        <v>Arvis AIGARS</v>
      </c>
      <c r="E44" s="6">
        <f>'Grand Prix 2016'!E45</f>
        <v>1997</v>
      </c>
      <c r="F44" s="14">
        <v>0</v>
      </c>
      <c r="G44" s="57">
        <f>F44/50</f>
        <v>0</v>
      </c>
      <c r="H44" s="53">
        <f>G44*15</f>
        <v>0</v>
      </c>
      <c r="I44" s="6">
        <v>0</v>
      </c>
    </row>
    <row r="45" spans="2:9" ht="15">
      <c r="B45" s="6"/>
      <c r="C45" s="6" t="str">
        <f>'Grand Prix 2016'!C46</f>
        <v>M64</v>
      </c>
      <c r="D45" s="58" t="str">
        <f>'Grand Prix 2016'!D46</f>
        <v>Birutė STATKEVIČIENĖ</v>
      </c>
      <c r="E45" s="6">
        <f>'Grand Prix 2016'!E46</f>
        <v>1953</v>
      </c>
      <c r="F45" s="14">
        <v>0</v>
      </c>
      <c r="G45" s="57">
        <f>F45/50</f>
        <v>0</v>
      </c>
      <c r="H45" s="53">
        <f>G45*15</f>
        <v>0</v>
      </c>
      <c r="I45" s="6">
        <v>0</v>
      </c>
    </row>
    <row r="46" spans="2:9" ht="15">
      <c r="B46" s="71" t="s">
        <v>5</v>
      </c>
      <c r="C46" s="71"/>
      <c r="D46" s="71"/>
      <c r="E46" s="71"/>
      <c r="F46" s="71"/>
      <c r="G46" s="71"/>
      <c r="H46" s="71"/>
      <c r="I46" s="55">
        <f>SUM(I42:I45)</f>
        <v>0</v>
      </c>
    </row>
    <row r="48" spans="1:9" ht="15">
      <c r="A48" s="1">
        <v>6</v>
      </c>
      <c r="B48" s="73" t="str">
        <f>'Grand Prix 2016'!B50:I50</f>
        <v>Komanda "DELFINAS"</v>
      </c>
      <c r="C48" s="73"/>
      <c r="D48" s="73"/>
      <c r="E48" s="73"/>
      <c r="F48" s="73"/>
      <c r="G48" s="73"/>
      <c r="H48" s="73"/>
      <c r="I48" s="73"/>
    </row>
    <row r="50" spans="2:9" ht="42.75">
      <c r="B50" s="43" t="s">
        <v>38</v>
      </c>
      <c r="C50" s="44" t="s">
        <v>10</v>
      </c>
      <c r="D50" s="60" t="s">
        <v>0</v>
      </c>
      <c r="E50" s="43" t="s">
        <v>1</v>
      </c>
      <c r="F50" s="45" t="s">
        <v>11</v>
      </c>
      <c r="G50" s="56" t="s">
        <v>2</v>
      </c>
      <c r="H50" s="51" t="s">
        <v>3</v>
      </c>
      <c r="I50" s="54" t="s">
        <v>4</v>
      </c>
    </row>
    <row r="51" spans="2:10" ht="15">
      <c r="B51" s="6"/>
      <c r="C51" s="6" t="str">
        <f>'Grand Prix 2016'!C53</f>
        <v>V59</v>
      </c>
      <c r="D51" s="58" t="str">
        <f>'Grand Prix 2016'!D53</f>
        <v>Eduardas BABELIS</v>
      </c>
      <c r="E51" s="6">
        <f>'Grand Prix 2016'!E53</f>
        <v>1961</v>
      </c>
      <c r="F51" s="14">
        <v>0</v>
      </c>
      <c r="G51" s="57">
        <f>F51/50</f>
        <v>0</v>
      </c>
      <c r="H51" s="53">
        <f>G51*15</f>
        <v>0</v>
      </c>
      <c r="I51" s="6">
        <v>0</v>
      </c>
      <c r="J51" s="41"/>
    </row>
    <row r="52" spans="2:9" ht="15">
      <c r="B52" s="6"/>
      <c r="C52" s="6" t="str">
        <f>'Grand Prix 2016'!C54</f>
        <v>M49</v>
      </c>
      <c r="D52" s="58" t="str">
        <f>'Grand Prix 2016'!D54</f>
        <v>Aušra GRABAUSKIENĖ</v>
      </c>
      <c r="E52" s="6">
        <f>'Grand Prix 2016'!E54</f>
        <v>1969</v>
      </c>
      <c r="F52" s="14">
        <v>0</v>
      </c>
      <c r="G52" s="57">
        <f>F52/25</f>
        <v>0</v>
      </c>
      <c r="H52" s="53">
        <f>G52*15</f>
        <v>0</v>
      </c>
      <c r="I52" s="6">
        <v>0</v>
      </c>
    </row>
    <row r="53" spans="2:9" ht="15">
      <c r="B53" s="6"/>
      <c r="C53" s="6" t="str">
        <f>'Grand Prix 2016'!C55</f>
        <v>V17</v>
      </c>
      <c r="D53" s="58" t="str">
        <f>'Grand Prix 2016'!D55</f>
        <v>Dominykas LŪŠYS</v>
      </c>
      <c r="E53" s="6">
        <f>'Grand Prix 2016'!E55</f>
        <v>1995</v>
      </c>
      <c r="F53" s="14">
        <v>0</v>
      </c>
      <c r="G53" s="57">
        <f>F53/25</f>
        <v>0</v>
      </c>
      <c r="H53" s="53">
        <f>G53*15</f>
        <v>0</v>
      </c>
      <c r="I53" s="6">
        <v>0</v>
      </c>
    </row>
    <row r="54" spans="2:9" ht="15">
      <c r="B54" s="6"/>
      <c r="C54" s="6" t="str">
        <f>'Grand Prix 2016'!C56</f>
        <v>V44</v>
      </c>
      <c r="D54" s="58" t="str">
        <f>'Grand Prix 2016'!D56</f>
        <v>Marius JANKAUSKAS</v>
      </c>
      <c r="E54" s="6">
        <f>'Grand Prix 2016'!E56</f>
        <v>1972</v>
      </c>
      <c r="F54" s="14">
        <v>0</v>
      </c>
      <c r="G54" s="57">
        <f>F54/25</f>
        <v>0</v>
      </c>
      <c r="H54" s="53">
        <f>G54*15</f>
        <v>0</v>
      </c>
      <c r="I54" s="6">
        <v>0</v>
      </c>
    </row>
    <row r="55" spans="2:9" ht="15">
      <c r="B55" s="71" t="s">
        <v>5</v>
      </c>
      <c r="C55" s="71"/>
      <c r="D55" s="71"/>
      <c r="E55" s="71"/>
      <c r="F55" s="71"/>
      <c r="G55" s="71"/>
      <c r="H55" s="71"/>
      <c r="I55" s="55">
        <f>SUM(I51:I54)</f>
        <v>0</v>
      </c>
    </row>
    <row r="56" spans="2:9" ht="15">
      <c r="B56" s="12"/>
      <c r="C56" s="12"/>
      <c r="D56" s="61"/>
      <c r="E56" s="12"/>
      <c r="F56" s="12"/>
      <c r="G56" s="39"/>
      <c r="H56" s="12"/>
      <c r="I56" s="13"/>
    </row>
    <row r="57" spans="1:9" ht="15">
      <c r="A57" s="1">
        <v>7</v>
      </c>
      <c r="B57" s="74" t="str">
        <f>'Grand Prix 2016'!B62:I62</f>
        <v>Komanda "ORCOS"</v>
      </c>
      <c r="C57" s="74"/>
      <c r="D57" s="74"/>
      <c r="E57" s="74"/>
      <c r="F57" s="74"/>
      <c r="G57" s="74"/>
      <c r="H57" s="74"/>
      <c r="I57" s="74"/>
    </row>
    <row r="59" spans="2:9" ht="42.75">
      <c r="B59" s="43" t="s">
        <v>38</v>
      </c>
      <c r="C59" s="44" t="s">
        <v>10</v>
      </c>
      <c r="D59" s="60" t="s">
        <v>0</v>
      </c>
      <c r="E59" s="43" t="s">
        <v>1</v>
      </c>
      <c r="F59" s="45" t="s">
        <v>11</v>
      </c>
      <c r="G59" s="56" t="s">
        <v>2</v>
      </c>
      <c r="H59" s="51" t="s">
        <v>3</v>
      </c>
      <c r="I59" s="54" t="s">
        <v>4</v>
      </c>
    </row>
    <row r="60" spans="2:9" ht="15">
      <c r="B60" s="6"/>
      <c r="C60" s="6" t="str">
        <f>'Grand Prix 2016'!C65</f>
        <v>V44</v>
      </c>
      <c r="D60" s="58" t="str">
        <f>'Grand Prix 2016'!D65</f>
        <v>Martynas TINFAVIČIUS</v>
      </c>
      <c r="E60" s="6">
        <f>'Grand Prix 2016'!E65</f>
        <v>1974</v>
      </c>
      <c r="F60" s="14">
        <v>0</v>
      </c>
      <c r="G60" s="57">
        <f>F60/25</f>
        <v>0</v>
      </c>
      <c r="H60" s="53">
        <f>G60*15</f>
        <v>0</v>
      </c>
      <c r="I60" s="6">
        <v>0</v>
      </c>
    </row>
    <row r="61" spans="2:9" ht="15">
      <c r="B61" s="6"/>
      <c r="C61" s="6" t="str">
        <f>'Grand Prix 2016'!C66</f>
        <v>M54</v>
      </c>
      <c r="D61" s="58" t="str">
        <f>'Grand Prix 2016'!D66</f>
        <v>Aida VILIMIENĖ</v>
      </c>
      <c r="E61" s="6">
        <f>'Grand Prix 2016'!E66</f>
        <v>1962</v>
      </c>
      <c r="F61" s="14">
        <v>0</v>
      </c>
      <c r="G61" s="57">
        <f>F61/50</f>
        <v>0</v>
      </c>
      <c r="H61" s="53">
        <f>G61*15</f>
        <v>0</v>
      </c>
      <c r="I61" s="6">
        <v>0</v>
      </c>
    </row>
    <row r="62" spans="2:9" ht="15">
      <c r="B62" s="6"/>
      <c r="C62" s="6" t="str">
        <f>'Grand Prix 2016'!C67</f>
        <v>V24</v>
      </c>
      <c r="D62" s="58" t="str">
        <f>'Grand Prix 2016'!D67</f>
        <v>Grantas DAPKUS</v>
      </c>
      <c r="E62" s="6">
        <f>'Grand Prix 2016'!E67</f>
        <v>1996</v>
      </c>
      <c r="F62" s="14">
        <v>0</v>
      </c>
      <c r="G62" s="57">
        <f>F62/25</f>
        <v>0</v>
      </c>
      <c r="H62" s="53">
        <f>G62*15</f>
        <v>0</v>
      </c>
      <c r="I62" s="6">
        <v>0</v>
      </c>
    </row>
    <row r="63" spans="2:9" ht="15">
      <c r="B63" s="6"/>
      <c r="C63" s="6" t="str">
        <f>'Grand Prix 2016'!C68</f>
        <v>V54</v>
      </c>
      <c r="D63" s="58" t="str">
        <f>'Grand Prix 2016'!D68</f>
        <v>Vilmantas KRASAUSKAS</v>
      </c>
      <c r="E63" s="6">
        <f>'Grand Prix 2016'!E68</f>
        <v>1964</v>
      </c>
      <c r="F63" s="14">
        <v>0</v>
      </c>
      <c r="G63" s="57">
        <f>F63/50</f>
        <v>0</v>
      </c>
      <c r="H63" s="53">
        <f>G63*15</f>
        <v>0</v>
      </c>
      <c r="I63" s="6">
        <v>0</v>
      </c>
    </row>
    <row r="64" spans="2:9" ht="15">
      <c r="B64" s="71" t="s">
        <v>5</v>
      </c>
      <c r="C64" s="71"/>
      <c r="D64" s="71"/>
      <c r="E64" s="71"/>
      <c r="F64" s="71"/>
      <c r="G64" s="71"/>
      <c r="H64" s="71"/>
      <c r="I64" s="55">
        <f>SUM(I60:I63)</f>
        <v>0</v>
      </c>
    </row>
    <row r="65" spans="2:9" ht="15">
      <c r="B65" s="12"/>
      <c r="C65" s="12"/>
      <c r="D65" s="61"/>
      <c r="E65" s="12"/>
      <c r="F65" s="12"/>
      <c r="G65" s="39"/>
      <c r="H65" s="12"/>
      <c r="I65" s="13"/>
    </row>
    <row r="66" spans="1:9" ht="15">
      <c r="A66" s="1">
        <v>8</v>
      </c>
      <c r="B66" s="74" t="str">
        <f>'Grand Prix 2016'!B71:I71</f>
        <v>Komanda "PASAKA"</v>
      </c>
      <c r="C66" s="74"/>
      <c r="D66" s="74"/>
      <c r="E66" s="74"/>
      <c r="F66" s="74"/>
      <c r="G66" s="74"/>
      <c r="H66" s="74"/>
      <c r="I66" s="74"/>
    </row>
    <row r="68" spans="2:9" ht="42.75">
      <c r="B68" s="43" t="s">
        <v>38</v>
      </c>
      <c r="C68" s="44" t="s">
        <v>10</v>
      </c>
      <c r="D68" s="60" t="s">
        <v>0</v>
      </c>
      <c r="E68" s="43" t="s">
        <v>1</v>
      </c>
      <c r="F68" s="45" t="s">
        <v>11</v>
      </c>
      <c r="G68" s="56" t="s">
        <v>2</v>
      </c>
      <c r="H68" s="51" t="s">
        <v>3</v>
      </c>
      <c r="I68" s="54" t="s">
        <v>4</v>
      </c>
    </row>
    <row r="69" spans="2:9" ht="15">
      <c r="B69" s="6"/>
      <c r="C69" s="6" t="str">
        <f>'Grand Prix 2016'!C74</f>
        <v>V65</v>
      </c>
      <c r="D69" s="58" t="str">
        <f>'Grand Prix 2016'!D74</f>
        <v>Viktoras SNIEŠKA</v>
      </c>
      <c r="E69" s="6">
        <f>'Grand Prix 2016'!E74</f>
        <v>1947</v>
      </c>
      <c r="F69" s="14">
        <v>0</v>
      </c>
      <c r="G69" s="57">
        <f>F69/25</f>
        <v>0</v>
      </c>
      <c r="H69" s="53">
        <f>G69*15</f>
        <v>0</v>
      </c>
      <c r="I69" s="6">
        <v>0</v>
      </c>
    </row>
    <row r="70" spans="2:9" ht="15">
      <c r="B70" s="6"/>
      <c r="C70" s="6" t="str">
        <f>'Grand Prix 2016'!C75</f>
        <v>M17</v>
      </c>
      <c r="D70" s="58" t="str">
        <f>'Grand Prix 2016'!D75</f>
        <v>Greta GATAVECKAITĖ</v>
      </c>
      <c r="E70" s="6">
        <f>'Grand Prix 2016'!E75</f>
        <v>2000</v>
      </c>
      <c r="F70" s="14">
        <v>0</v>
      </c>
      <c r="G70" s="57">
        <f>F70/25</f>
        <v>0</v>
      </c>
      <c r="H70" s="53">
        <f>G70*15</f>
        <v>0</v>
      </c>
      <c r="I70" s="6">
        <v>0</v>
      </c>
    </row>
    <row r="71" spans="2:9" ht="15">
      <c r="B71" s="6"/>
      <c r="C71" s="6" t="str">
        <f>'Grand Prix 2016'!C76</f>
        <v>V17</v>
      </c>
      <c r="D71" s="58" t="str">
        <f>'Grand Prix 2016'!D76</f>
        <v>Gedvydas MASIULIS</v>
      </c>
      <c r="E71" s="6">
        <f>'Grand Prix 2016'!E76</f>
        <v>2000</v>
      </c>
      <c r="F71" s="14">
        <v>0</v>
      </c>
      <c r="G71" s="57">
        <f>F71/50</f>
        <v>0</v>
      </c>
      <c r="H71" s="53">
        <f>G71*15</f>
        <v>0</v>
      </c>
      <c r="I71" s="6">
        <v>0</v>
      </c>
    </row>
    <row r="72" spans="2:9" ht="15">
      <c r="B72" s="6"/>
      <c r="C72" s="6" t="str">
        <f>'Grand Prix 2016'!C77</f>
        <v>V17</v>
      </c>
      <c r="D72" s="58" t="str">
        <f>'Grand Prix 2016'!D77</f>
        <v>Deividas IVANAUSKAS</v>
      </c>
      <c r="E72" s="6">
        <f>'Grand Prix 2016'!E77</f>
        <v>1999</v>
      </c>
      <c r="F72" s="14">
        <v>0</v>
      </c>
      <c r="G72" s="57">
        <f>F72/50</f>
        <v>0</v>
      </c>
      <c r="H72" s="53">
        <f>G72*15</f>
        <v>0</v>
      </c>
      <c r="I72" s="6">
        <v>0</v>
      </c>
    </row>
    <row r="73" spans="2:9" ht="15">
      <c r="B73" s="71" t="s">
        <v>5</v>
      </c>
      <c r="C73" s="71"/>
      <c r="D73" s="71"/>
      <c r="E73" s="71"/>
      <c r="F73" s="71"/>
      <c r="G73" s="71"/>
      <c r="H73" s="71"/>
      <c r="I73" s="55">
        <f>SUM(I69:I72)</f>
        <v>0</v>
      </c>
    </row>
  </sheetData>
  <sheetProtection/>
  <mergeCells count="16">
    <mergeCell ref="B73:H73"/>
    <mergeCell ref="B48:I48"/>
    <mergeCell ref="B55:H55"/>
    <mergeCell ref="B57:I57"/>
    <mergeCell ref="B64:H64"/>
    <mergeCell ref="B66:I66"/>
    <mergeCell ref="B46:H46"/>
    <mergeCell ref="B3:I3"/>
    <mergeCell ref="B10:H10"/>
    <mergeCell ref="B12:I12"/>
    <mergeCell ref="B19:H19"/>
    <mergeCell ref="B21:I21"/>
    <mergeCell ref="B28:H28"/>
    <mergeCell ref="B30:I30"/>
    <mergeCell ref="B37:H37"/>
    <mergeCell ref="B39:I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KTU</dc:creator>
  <cp:keywords/>
  <dc:description/>
  <cp:lastModifiedBy>Windows User</cp:lastModifiedBy>
  <cp:lastPrinted>2016-07-05T10:49:36Z</cp:lastPrinted>
  <dcterms:created xsi:type="dcterms:W3CDTF">2014-06-30T19:03:38Z</dcterms:created>
  <dcterms:modified xsi:type="dcterms:W3CDTF">2016-07-25T04:08:23Z</dcterms:modified>
  <cp:category/>
  <cp:version/>
  <cp:contentType/>
  <cp:contentStatus/>
</cp:coreProperties>
</file>